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76E933F-3440-456F-A2BD-117090FC2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20" l="1"/>
  <c r="F33" i="20" s="1"/>
  <c r="E32" i="20"/>
  <c r="E33" i="20" s="1"/>
  <c r="D32" i="20"/>
  <c r="D33" i="20" s="1"/>
  <c r="F25" i="20"/>
  <c r="F26" i="20" s="1"/>
  <c r="E25" i="20"/>
  <c r="E26" i="20" s="1"/>
  <c r="D25" i="20"/>
  <c r="D26" i="20" s="1"/>
  <c r="F18" i="20"/>
  <c r="E18" i="20"/>
  <c r="D18" i="20"/>
  <c r="F15" i="20"/>
  <c r="E15" i="20"/>
  <c r="D15" i="20"/>
  <c r="F12" i="20"/>
  <c r="E12" i="20"/>
  <c r="D12" i="20"/>
  <c r="F19" i="20" l="1"/>
  <c r="E19" i="20"/>
  <c r="D19" i="20"/>
  <c r="H9" i="15"/>
  <c r="I9" i="15"/>
  <c r="G9" i="15"/>
  <c r="L43" i="16"/>
  <c r="M43" i="16"/>
  <c r="N43" i="16"/>
  <c r="L55" i="16"/>
  <c r="M55" i="16"/>
  <c r="N55" i="16"/>
  <c r="N58" i="16"/>
  <c r="M58" i="16"/>
  <c r="L58" i="16"/>
  <c r="L16" i="16" l="1"/>
  <c r="M16" i="16"/>
  <c r="N16" i="16"/>
  <c r="L46" i="16"/>
  <c r="M46" i="16"/>
  <c r="N46" i="16"/>
  <c r="L29" i="16"/>
  <c r="M29" i="16"/>
  <c r="N29" i="16"/>
  <c r="L24" i="16"/>
  <c r="M24" i="16"/>
  <c r="N24" i="16"/>
  <c r="L61" i="16"/>
  <c r="M61" i="16"/>
  <c r="N61" i="16"/>
  <c r="N68" i="16" l="1"/>
  <c r="M68" i="16"/>
  <c r="L68" i="16"/>
  <c r="L78" i="16"/>
  <c r="M78" i="16"/>
  <c r="N78" i="16"/>
  <c r="L65" i="16" l="1"/>
  <c r="L69" i="16" s="1"/>
  <c r="M65" i="16"/>
  <c r="M69" i="16" s="1"/>
  <c r="N65" i="16"/>
  <c r="N69" i="16" s="1"/>
  <c r="G8" i="15"/>
  <c r="H8" i="15"/>
  <c r="I8" i="15"/>
  <c r="L20" i="16"/>
  <c r="M20" i="16"/>
  <c r="N20" i="16"/>
  <c r="L36" i="16"/>
  <c r="M36" i="16"/>
  <c r="N36" i="16"/>
  <c r="L81" i="16"/>
  <c r="L85" i="16" s="1"/>
  <c r="M81" i="16"/>
  <c r="M85" i="16" s="1"/>
  <c r="N81" i="16"/>
  <c r="N85" i="16" s="1"/>
  <c r="L84" i="16"/>
  <c r="M84" i="16"/>
  <c r="N84" i="16"/>
  <c r="N47" i="16" l="1"/>
  <c r="M47" i="16"/>
  <c r="L47" i="16"/>
  <c r="N86" i="16" l="1"/>
  <c r="I5" i="12" s="1"/>
  <c r="M86" i="16"/>
  <c r="D5" i="12" s="1"/>
  <c r="L86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<sst xmlns="http://schemas.openxmlformats.org/spreadsheetml/2006/main" count="552" uniqueCount="345">
  <si>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</si>
  <si>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</si>
  <si>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</si>
  <si>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</si>
  <si>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</si>
  <si>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</si>
  <si>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</si>
  <si>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</si>
  <si>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</si>
  <si>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</si>
  <si>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</si>
  <si>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</si>
  <si>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</si>
  <si>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</si>
  <si>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</si>
  <si>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</si>
  <si>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</si>
  <si>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</si>
  <si>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</si>
  <si>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</si>
  <si>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</si>
  <si>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</si>
  <si>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</si>
  <si>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</si>
  <si>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</si>
  <si>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</si>
  <si>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</si>
  <si>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</si>
  <si>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</si>
  <si>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</si>
  <si>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</si>
  <si>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</si>
  <si>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</si>
  <si>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</si>
  <si>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</si>
  <si>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</si>
  <si>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</si>
  <si>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</si>
  <si>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</si>
  <si>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</si>
  <si>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</si>
  <si>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</si>
  <si>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</si>
  <si>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</si>
  <si>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</si>
  <si>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</si>
  <si>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</si>
  <si>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</si>
  <si>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</si>
  <si>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</si>
  <si>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</si>
  <si>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</si>
  <si>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</si>
  <si>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</si>
  <si>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</si>
  <si>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</si>
  <si>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</si>
  <si>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</si>
  <si>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</si>
  <si>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</si>
  <si>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</si>
  <si>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</si>
  <si>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</si>
  <si>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</si>
  <si>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</si>
  <si>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</si>
  <si>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</si>
  <si>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</si>
  <si>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</si>
  <si>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</si>
  <si>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</si>
  <si>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</si>
  <si>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</si>
  <si>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</si>
  <si>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</si>
  <si>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</si>
  <si>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</si>
  <si>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</si>
  <si>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</si>
  <si>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</si>
  <si>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</si>
  <si>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</si>
  <si>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</si>
  <si>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</si>
  <si>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</si>
  <si>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</si>
  <si>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</si>
  <si>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</si>
  <si>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</si>
  <si>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</si>
  <si>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</si>
  <si>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</si>
  <si>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</si>
  <si>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</si>
  <si>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</si>
  <si>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</si>
  <si>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</si>
  <si>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</si>
  <si>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</si>
  <si>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</si>
  <si>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</si>
  <si>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</si>
  <si>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</si>
  <si>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</si>
  <si>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</si>
  <si>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</si>
  <si>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</si>
  <si>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</si>
  <si>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</si>
  <si>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</si>
  <si>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</si>
  <si>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</si>
  <si>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</si>
  <si>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</si>
  <si>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</si>
  <si>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</si>
  <si>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</si>
  <si>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</si>
  <si>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</si>
  <si>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</si>
  <si>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</si>
  <si>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</si>
  <si>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</si>
  <si>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</si>
  <si>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</si>
  <si>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</si>
  <si>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</si>
  <si>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</si>
  <si>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</si>
  <si>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</si>
  <si>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</si>
  <si>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</si>
  <si>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</si>
  <si>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</si>
  <si>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>Investment Sector</t>
  </si>
  <si>
    <t xml:space="preserve">Rehab Karbalaa </t>
  </si>
  <si>
    <t>HKAR</t>
  </si>
  <si>
    <t>Modern Sewing</t>
  </si>
  <si>
    <t>IMOS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</si>
  <si>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</si>
  <si>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</si>
  <si>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</si>
  <si>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</si>
  <si>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</si>
  <si>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</si>
  <si>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</si>
  <si>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</si>
  <si>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</si>
  <si>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</si>
  <si>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</si>
  <si>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</si>
  <si>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</si>
  <si>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</si>
  <si>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</si>
  <si>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</si>
  <si>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</si>
  <si>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</si>
  <si>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</si>
  <si>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</si>
  <si>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</si>
  <si>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</si>
  <si>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</si>
  <si>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</si>
  <si>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</si>
  <si>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</si>
  <si>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</si>
  <si>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</si>
  <si>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</si>
  <si>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</si>
  <si>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</si>
  <si>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</si>
  <si>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</si>
  <si>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</si>
  <si>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</si>
  <si>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</si>
  <si>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</si>
  <si>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</si>
  <si>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</si>
  <si>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</si>
  <si>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</si>
  <si>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</si>
  <si>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</si>
  <si>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</si>
  <si>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</si>
  <si>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</si>
  <si>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</si>
  <si>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</si>
  <si>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</si>
  <si>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</si>
  <si>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</si>
  <si>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</si>
  <si>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</si>
  <si>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</si>
  <si>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</si>
  <si>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</si>
  <si>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</si>
  <si>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</si>
  <si>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</si>
  <si>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</si>
  <si>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</si>
  <si>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</si>
  <si>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</si>
  <si>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</si>
  <si>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</si>
  <si>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</si>
  <si>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</si>
  <si>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</si>
  <si>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</si>
  <si>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</si>
  <si>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</si>
  <si>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</si>
  <si>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</si>
  <si>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</si>
  <si>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</si>
  <si>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</si>
  <si>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</si>
  <si>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</si>
  <si>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</si>
  <si>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</si>
  <si>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</si>
  <si>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</si>
  <si>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</si>
  <si>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</si>
  <si>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</si>
  <si>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</si>
  <si>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</si>
  <si>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</si>
  <si>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</si>
  <si>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</si>
  <si>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</si>
  <si>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</si>
  <si>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</si>
  <si>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</si>
  <si>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</si>
  <si>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</si>
  <si>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</si>
  <si>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</si>
  <si>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</si>
  <si>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</si>
  <si>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</si>
  <si>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</si>
  <si>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</si>
  <si>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</si>
  <si>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</si>
  <si>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</si>
  <si>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</si>
  <si>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</si>
  <si>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</si>
  <si>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</si>
  <si>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</si>
  <si>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</si>
  <si>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</si>
  <si>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</si>
  <si>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</si>
  <si>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</si>
  <si>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</si>
  <si>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</si>
  <si>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</si>
  <si>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</si>
  <si>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</si>
  <si>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</si>
  <si>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</si>
  <si>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</si>
  <si>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</si>
  <si>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</si>
  <si>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</si>
  <si>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</si>
  <si>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</si>
  <si>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</si>
  <si>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</si>
  <si>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</si>
  <si>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</si>
  <si>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</si>
  <si>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</si>
  <si>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</si>
  <si>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</si>
  <si>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</si>
  <si>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</si>
  <si>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</si>
  <si>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</si>
  <si>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</si>
  <si>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</si>
  <si>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</si>
  <si>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</si>
  <si>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</si>
  <si>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</si>
  <si>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</si>
  <si>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</si>
  <si>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</si>
  <si>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</si>
  <si>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</si>
  <si>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</si>
  <si>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</si>
  <si>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</si>
  <si>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</si>
  <si>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</si>
  <si>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</si>
  <si>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</si>
  <si>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</si>
  <si>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</si>
  <si>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</si>
  <si>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</si>
  <si>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</si>
  <si>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</si>
  <si>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</si>
  <si>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</si>
  <si>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</si>
  <si>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</si>
  <si>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</si>
  <si>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</si>
  <si>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</si>
  <si>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</si>
  <si>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</si>
  <si>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Bulletin No (141)</t>
  </si>
  <si>
    <t>ISX Trading Indices of Sunday 16/8/2026</t>
  </si>
  <si>
    <t xml:space="preserve"> Sunday 16/8/2026</t>
  </si>
  <si>
    <t>Iraq Stock Exchange not trading companies of Sunday 16/8/2026</t>
  </si>
  <si>
    <t>Sunday 16/8/2026</t>
  </si>
  <si>
    <t xml:space="preserve">OTC Platform Trading Bulletin No (141) </t>
  </si>
  <si>
    <t xml:space="preserve">Regular Market Bulletin No (141) </t>
  </si>
  <si>
    <t>Second Platform Market Bulletin No (141)</t>
  </si>
  <si>
    <t xml:space="preserve">Undisclosed Platform Companies Bulletin No (141) </t>
  </si>
  <si>
    <t>Credit Bank Of Iraq</t>
  </si>
  <si>
    <t>BROI</t>
  </si>
  <si>
    <t>Arab Islamic Bank</t>
  </si>
  <si>
    <t>BAAI</t>
  </si>
  <si>
    <t>Al-Hamraa for Insurance</t>
  </si>
  <si>
    <t>NHAM</t>
  </si>
  <si>
    <t>Non Iraqis' Bulletin  Sunday  Aug 16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</si>
  <si>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</si>
  <si>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</si>
  <si>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</si>
  <si>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</si>
  <si>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</si>
  <si>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</si>
  <si>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National Bank Of Iraq </t>
  </si>
  <si>
    <t>Al-Mansour Bank</t>
  </si>
  <si>
    <t>Total Bank sector</t>
  </si>
  <si>
    <t>Industry Sector</t>
  </si>
  <si>
    <t>Total Industry sector</t>
  </si>
  <si>
    <t xml:space="preserve">Asia cell </t>
  </si>
  <si>
    <t>Total Telecommunication sector</t>
  </si>
  <si>
    <t>Non Iraqi Trading of Regular Market (Sell)</t>
  </si>
  <si>
    <t>Non Iraqi Trading of Second Market (Sell)</t>
  </si>
  <si>
    <t>Total Insurance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</si>
</sst>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5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167" fontId="83" fillId="0" borderId="131" xfId="1500" applyNumberFormat="1" applyFont="1" applyBorder="1" applyAlignment="1">
      <alignment vertical="center"/>
    </xf>
    <xf numFmtId="167" fontId="83" fillId="0" borderId="130" xfId="1500" applyNumberFormat="1" applyFont="1" applyBorder="1" applyAlignment="1">
      <alignment vertical="center"/>
    </xf>
    <xf numFmtId="1" fontId="83" fillId="0" borderId="130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79" fillId="0" borderId="132" xfId="1500" applyNumberFormat="1" applyFont="1" applyBorder="1"/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6" fillId="0" borderId="0" xfId="1500" applyNumberFormat="1" applyFont="1"/>
    <xf numFmtId="0" fontId="85" fillId="4" borderId="131" xfId="0" applyFont="1" applyFill="1" applyBorder="1" applyAlignment="1">
      <alignment vertical="center" wrapText="1"/>
    </xf>
    <xf numFmtId="0" fontId="83" fillId="60" borderId="131" xfId="0" applyFont="1" applyFill="1" applyBorder="1" applyAlignment="1">
      <alignment horizontal="center"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167" fontId="78" fillId="0" borderId="0" xfId="1500" applyNumberFormat="1" applyFont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97" xfId="1" applyFont="1" applyBorder="1" applyAlignment="1">
      <alignment horizontal="left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7</xdr:col>
      <xdr:colOff>224914</xdr:colOff>
      <xdr:row>23</xdr:row>
      <xdr:rowOff>371475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C80D63-7A44-C6BD-E7C3-6247EE642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6292339" cy="2933700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238126</xdr:colOff>
      <xdr:row>15</xdr:row>
      <xdr:rowOff>47625</xdr:rowOff>
    </xdr:from>
    <xdr:to>
      <xdr:col>13</xdr:col>
      <xdr:colOff>2466975</xdr:colOff>
      <xdr:row>23</xdr:row>
      <xdr:rowOff>371475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381140-82C3-8CAE-75A0-031DC1E18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29401" y="4733925"/>
          <a:ext cx="5667374" cy="2933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171450</xdr:colOff>
      <xdr:row>6</xdr:row>
      <xdr:rowOff>0</xdr:rowOff>
    </xdr:from>
    <xdr:to>
      <xdr:col>13</xdr:col>
      <xdr:colOff>2466975</xdr:colOff>
      <xdr:row>14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2575007-0B12-D5D7-70EA-D50BC921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3025" y="1857375"/>
          <a:ext cx="3333750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5</xdr:col>
      <xdr:colOff>1267239</xdr:colOff>
      <xdr:row>29</xdr:row>
      <xdr:rowOff>298175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417A4-32BB-791F-452F-CABEA1D65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6"/>
          <a:ext cx="4845326" cy="313082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10</xdr:col>
      <xdr:colOff>1424608</xdr:colOff>
      <xdr:row>29</xdr:row>
      <xdr:rowOff>306457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C4F037-3FB2-43AC-95A0-FAB3B9A0D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02695" cy="31391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1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1304193</xdr:colOff>
      <xdr:row>69</xdr:row>
      <xdr:rowOff>28256</xdr:rowOff>
    </xdr:from>
    <xdr:to>
      <xdr:col>13</xdr:col>
      <xdr:colOff>1522971</xdr:colOff>
      <xdr:row>69</xdr:row>
      <xdr:rowOff>257063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80885" y="12308179"/>
          <a:ext cx="218778" cy="228807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47</xdr:row>
      <xdr:rowOff>23546</xdr:rowOff>
    </xdr:from>
    <xdr:to>
      <xdr:col>13</xdr:col>
      <xdr:colOff>1497014</xdr:colOff>
      <xdr:row>47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820318</xdr:colOff>
      <xdr:row>0</xdr:row>
      <xdr:rowOff>0</xdr:rowOff>
    </xdr:from>
    <xdr:to>
      <xdr:col>6</xdr:col>
      <xdr:colOff>0</xdr:colOff>
      <xdr:row>5</xdr:row>
      <xdr:rowOff>115957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7166" y="0"/>
          <a:ext cx="1647899" cy="1275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142601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Q11" sqref="Q11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74" t="s">
        <v>0</v>
      </c>
      <c r="C1" s="175"/>
      <c r="D1" s="176"/>
      <c r="E1" s="177"/>
      <c r="F1" s="178"/>
      <c r="G1" s="178"/>
      <c r="H1" s="178"/>
      <c r="I1" s="178"/>
      <c r="J1" s="178"/>
      <c r="K1" s="179"/>
      <c r="L1" s="19"/>
      <c r="M1" s="19"/>
      <c r="N1" s="19"/>
    </row>
    <row r="2" spans="2:16" ht="30" customHeight="1">
      <c r="B2" s="187" t="s">
        <v>313</v>
      </c>
      <c r="C2" s="188"/>
      <c r="D2" s="189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80" t="s">
        <v>314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2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83" t="s">
        <v>62</v>
      </c>
      <c r="C5" s="184"/>
      <c r="D5" s="185">
        <f>'Bullient '!M86+OTC!H9</f>
        <v>411619707</v>
      </c>
      <c r="E5" s="186"/>
      <c r="F5" s="23"/>
      <c r="G5" s="183" t="s">
        <v>63</v>
      </c>
      <c r="H5" s="184"/>
      <c r="I5" s="185">
        <f>'Bullient '!N86+OTC!I9</f>
        <v>713430401.82000005</v>
      </c>
      <c r="J5" s="186"/>
      <c r="K5" s="24"/>
      <c r="L5" s="183" t="s">
        <v>8</v>
      </c>
      <c r="M5" s="184"/>
      <c r="N5" s="25">
        <f>'Bullient '!L86+OTC!G9</f>
        <v>924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90"/>
      <c r="L6" s="191"/>
      <c r="M6" s="192"/>
      <c r="N6" s="28"/>
    </row>
    <row r="7" spans="2:16" ht="24.95" customHeight="1">
      <c r="B7" s="193" t="s">
        <v>1</v>
      </c>
      <c r="C7" s="194"/>
      <c r="D7" s="195"/>
      <c r="E7" s="29">
        <v>1033.56</v>
      </c>
      <c r="F7" s="30"/>
      <c r="G7" s="193" t="s">
        <v>5</v>
      </c>
      <c r="H7" s="194"/>
      <c r="I7" s="195"/>
      <c r="J7" s="29">
        <v>1257.29</v>
      </c>
      <c r="K7" s="162"/>
      <c r="L7" s="163"/>
      <c r="M7" s="164"/>
      <c r="N7" s="18"/>
    </row>
    <row r="8" spans="2:16" ht="24.95" customHeight="1">
      <c r="B8" s="193" t="s">
        <v>2</v>
      </c>
      <c r="C8" s="194"/>
      <c r="D8" s="195"/>
      <c r="E8" s="29">
        <v>1026.56</v>
      </c>
      <c r="F8" s="31"/>
      <c r="G8" s="193" t="s">
        <v>6</v>
      </c>
      <c r="H8" s="194"/>
      <c r="I8" s="195"/>
      <c r="J8" s="29">
        <v>1256.43</v>
      </c>
      <c r="K8" s="162"/>
      <c r="L8" s="163"/>
      <c r="M8" s="164"/>
      <c r="N8" s="18"/>
    </row>
    <row r="9" spans="2:16" ht="24.95" customHeight="1">
      <c r="B9" s="168" t="s">
        <v>3</v>
      </c>
      <c r="C9" s="169"/>
      <c r="D9" s="170"/>
      <c r="E9" s="121">
        <f>((E7/E8)-1)*100</f>
        <v>0.68188902743142599</v>
      </c>
      <c r="F9" s="31"/>
      <c r="G9" s="168" t="s">
        <v>3</v>
      </c>
      <c r="H9" s="169"/>
      <c r="I9" s="170"/>
      <c r="J9" s="121">
        <f>((J7/J8)-1)*100</f>
        <v>6.8447903981905256E-2</v>
      </c>
      <c r="K9" s="162"/>
      <c r="L9" s="163"/>
      <c r="M9" s="164"/>
      <c r="N9" s="18"/>
    </row>
    <row r="10" spans="2:16" ht="24.95" customHeight="1">
      <c r="B10" s="168" t="s">
        <v>4</v>
      </c>
      <c r="C10" s="169"/>
      <c r="D10" s="170"/>
      <c r="E10" s="121">
        <f>E7-E8</f>
        <v>7</v>
      </c>
      <c r="F10" s="21"/>
      <c r="G10" s="168" t="s">
        <v>4</v>
      </c>
      <c r="H10" s="169"/>
      <c r="I10" s="170"/>
      <c r="J10" s="121">
        <f>J7-J8</f>
        <v>0.85999999999989996</v>
      </c>
      <c r="K10" s="162"/>
      <c r="L10" s="163"/>
      <c r="M10" s="164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96"/>
      <c r="L11" s="163"/>
      <c r="M11" s="164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22</v>
      </c>
      <c r="F12" s="21"/>
      <c r="G12" s="40" t="s">
        <v>69</v>
      </c>
      <c r="H12" s="38">
        <v>42</v>
      </c>
      <c r="I12" s="39" t="s">
        <v>64</v>
      </c>
      <c r="J12" s="38">
        <v>21</v>
      </c>
      <c r="K12" s="162"/>
      <c r="L12" s="163"/>
      <c r="M12" s="164"/>
      <c r="N12" s="18"/>
      <c r="O12" s="32"/>
      <c r="P12" s="32"/>
    </row>
    <row r="13" spans="2:16" ht="24.95" customHeight="1">
      <c r="B13" s="37" t="s">
        <v>68</v>
      </c>
      <c r="C13" s="38">
        <v>46</v>
      </c>
      <c r="D13" s="39" t="s">
        <v>64</v>
      </c>
      <c r="E13" s="38">
        <v>1</v>
      </c>
      <c r="F13" s="30"/>
      <c r="G13" s="165" t="s">
        <v>66</v>
      </c>
      <c r="H13" s="166"/>
      <c r="I13" s="167"/>
      <c r="J13" s="38">
        <v>11</v>
      </c>
      <c r="K13" s="162"/>
      <c r="L13" s="163"/>
      <c r="M13" s="164"/>
      <c r="N13" s="18"/>
      <c r="O13" s="32"/>
      <c r="P13" s="32"/>
    </row>
    <row r="14" spans="2:16" ht="24.95" customHeight="1">
      <c r="B14" s="168" t="s">
        <v>81</v>
      </c>
      <c r="C14" s="169" t="s">
        <v>10</v>
      </c>
      <c r="D14" s="170" t="s">
        <v>10</v>
      </c>
      <c r="E14" s="38">
        <v>7</v>
      </c>
      <c r="F14" s="21"/>
      <c r="G14" s="171" t="s">
        <v>67</v>
      </c>
      <c r="H14" s="172"/>
      <c r="I14" s="173"/>
      <c r="J14" s="38">
        <v>11</v>
      </c>
      <c r="K14" s="162"/>
      <c r="L14" s="163"/>
      <c r="M14" s="164"/>
      <c r="N14" s="26"/>
      <c r="O14" s="32"/>
    </row>
    <row r="15" spans="2:16" ht="24.95" customHeight="1">
      <c r="B15" s="168" t="s">
        <v>65</v>
      </c>
      <c r="C15" s="169" t="s">
        <v>11</v>
      </c>
      <c r="D15" s="170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31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33" customHeight="1">
      <c r="A25" s="159" t="s">
        <v>12</v>
      </c>
      <c r="B25" s="160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</row>
    <row r="26" spans="1:1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16" zoomScale="115" zoomScaleNormal="115" workbookViewId="0">
      <selection activeCell="N21" sqref="N21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8" t="s">
        <v>60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</row>
    <row r="3" spans="1:14" ht="36.75" customHeight="1">
      <c r="A3" s="199" t="s">
        <v>315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</row>
    <row r="4" spans="1:14" ht="21">
      <c r="A4" s="42"/>
      <c r="B4" s="42"/>
      <c r="C4" s="197" t="s">
        <v>13</v>
      </c>
      <c r="D4" s="197"/>
      <c r="E4" s="197"/>
      <c r="F4" s="197"/>
      <c r="G4" s="42"/>
      <c r="H4" s="197" t="s">
        <v>14</v>
      </c>
      <c r="I4" s="197"/>
      <c r="J4" s="197"/>
      <c r="K4" s="197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282</v>
      </c>
      <c r="D6" s="76">
        <v>0.67</v>
      </c>
      <c r="E6" s="87">
        <v>24.07</v>
      </c>
      <c r="F6" s="79">
        <v>4090595</v>
      </c>
      <c r="G6" s="42"/>
      <c r="H6" s="46" t="s">
        <v>33</v>
      </c>
      <c r="I6" s="76">
        <v>1.55</v>
      </c>
      <c r="J6" s="88">
        <v>-6.06</v>
      </c>
      <c r="K6" s="79">
        <v>997000</v>
      </c>
      <c r="L6" s="1"/>
      <c r="M6" s="1"/>
    </row>
    <row r="7" spans="1:14" s="48" customFormat="1" ht="17.100000000000001" customHeight="1">
      <c r="A7" s="42"/>
      <c r="B7" s="42"/>
      <c r="C7" s="46" t="s">
        <v>254</v>
      </c>
      <c r="D7" s="76">
        <v>67</v>
      </c>
      <c r="E7" s="87">
        <v>8.06</v>
      </c>
      <c r="F7" s="79">
        <v>3146</v>
      </c>
      <c r="G7" s="42"/>
      <c r="H7" s="46" t="s">
        <v>219</v>
      </c>
      <c r="I7" s="76">
        <v>0.23</v>
      </c>
      <c r="J7" s="88">
        <v>-4.17</v>
      </c>
      <c r="K7" s="79">
        <v>76314735</v>
      </c>
      <c r="L7" s="1"/>
    </row>
    <row r="8" spans="1:14" s="48" customFormat="1" ht="17.100000000000001" customHeight="1">
      <c r="A8" s="42"/>
      <c r="B8" s="42"/>
      <c r="C8" s="46" t="s">
        <v>141</v>
      </c>
      <c r="D8" s="76">
        <v>2.7</v>
      </c>
      <c r="E8" s="87">
        <v>5.47</v>
      </c>
      <c r="F8" s="79">
        <v>55515</v>
      </c>
      <c r="G8" s="42"/>
      <c r="H8" s="46" t="s">
        <v>240</v>
      </c>
      <c r="I8" s="76">
        <v>2.04</v>
      </c>
      <c r="J8" s="88">
        <v>-3.32</v>
      </c>
      <c r="K8" s="79">
        <v>330658</v>
      </c>
    </row>
    <row r="9" spans="1:14" s="48" customFormat="1" ht="17.100000000000001" customHeight="1">
      <c r="A9" s="42"/>
      <c r="B9" s="42"/>
      <c r="C9" s="46" t="s">
        <v>127</v>
      </c>
      <c r="D9" s="76">
        <v>0.23</v>
      </c>
      <c r="E9" s="87">
        <v>4.55</v>
      </c>
      <c r="F9" s="94">
        <v>1051183</v>
      </c>
      <c r="G9" s="42"/>
      <c r="H9" s="101" t="s">
        <v>197</v>
      </c>
      <c r="I9" s="95">
        <v>1.4</v>
      </c>
      <c r="J9" s="105">
        <v>-2.78</v>
      </c>
      <c r="K9" s="94">
        <v>221220</v>
      </c>
    </row>
    <row r="10" spans="1:14" s="48" customFormat="1" ht="17.100000000000001" customHeight="1">
      <c r="A10" s="42"/>
      <c r="B10" s="42"/>
      <c r="C10" s="46" t="s">
        <v>131</v>
      </c>
      <c r="D10" s="76">
        <v>1.45</v>
      </c>
      <c r="E10" s="87">
        <v>3.57</v>
      </c>
      <c r="F10" s="94">
        <v>31100</v>
      </c>
      <c r="G10" s="42"/>
      <c r="H10" s="101" t="s">
        <v>173</v>
      </c>
      <c r="I10" s="95">
        <v>0.8</v>
      </c>
      <c r="J10" s="105">
        <v>-2.44</v>
      </c>
      <c r="K10" s="94">
        <v>40697</v>
      </c>
    </row>
    <row r="11" spans="1:14" s="48" customFormat="1" ht="33" customHeight="1">
      <c r="A11" s="42"/>
      <c r="B11" s="42"/>
      <c r="C11" s="198" t="s">
        <v>61</v>
      </c>
      <c r="D11" s="198"/>
      <c r="E11" s="198"/>
      <c r="F11" s="198"/>
      <c r="G11" s="198"/>
      <c r="H11" s="198"/>
      <c r="I11" s="198"/>
      <c r="J11" s="198"/>
      <c r="K11" s="198"/>
    </row>
    <row r="12" spans="1:14" s="48" customFormat="1" ht="33" customHeight="1">
      <c r="A12" s="42"/>
      <c r="B12" s="42"/>
      <c r="C12" s="198"/>
      <c r="D12" s="198"/>
      <c r="E12" s="198"/>
      <c r="F12" s="198"/>
      <c r="G12" s="198"/>
      <c r="H12" s="198"/>
      <c r="I12" s="198"/>
      <c r="J12" s="198"/>
      <c r="K12" s="198"/>
    </row>
    <row r="13" spans="1:14" ht="29.25" customHeight="1">
      <c r="A13" s="42"/>
      <c r="B13" s="42"/>
      <c r="C13" s="197" t="s">
        <v>18</v>
      </c>
      <c r="D13" s="197"/>
      <c r="E13" s="197"/>
      <c r="F13" s="197"/>
      <c r="G13" s="91"/>
      <c r="H13" s="197" t="s">
        <v>7</v>
      </c>
      <c r="I13" s="197"/>
      <c r="J13" s="197"/>
      <c r="K13" s="197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322</v>
      </c>
      <c r="D15" s="76">
        <v>0.51</v>
      </c>
      <c r="E15" s="77">
        <v>-12.06896551724137</v>
      </c>
      <c r="F15" s="79">
        <v>86315047</v>
      </c>
      <c r="G15" s="1"/>
      <c r="H15" s="46" t="s">
        <v>201</v>
      </c>
      <c r="I15" s="76">
        <v>3.99</v>
      </c>
      <c r="J15" s="77">
        <v>0</v>
      </c>
      <c r="K15" s="79">
        <v>159025339.11000001</v>
      </c>
    </row>
    <row r="16" spans="1:14" ht="17.100000000000001" customHeight="1">
      <c r="A16" s="42"/>
      <c r="B16" s="42"/>
      <c r="C16" s="46" t="s">
        <v>219</v>
      </c>
      <c r="D16" s="76">
        <v>0.23</v>
      </c>
      <c r="E16" s="77">
        <v>-4.17</v>
      </c>
      <c r="F16" s="79">
        <v>76314735</v>
      </c>
      <c r="G16" s="1"/>
      <c r="H16" s="46" t="s">
        <v>209</v>
      </c>
      <c r="I16" s="76">
        <v>15.98</v>
      </c>
      <c r="J16" s="77">
        <v>0</v>
      </c>
      <c r="K16" s="79">
        <v>122150900.31</v>
      </c>
    </row>
    <row r="17" spans="1:11" ht="17.100000000000001" customHeight="1">
      <c r="A17" s="42"/>
      <c r="B17" s="42"/>
      <c r="C17" s="46" t="s">
        <v>308</v>
      </c>
      <c r="D17" s="76">
        <v>0.33</v>
      </c>
      <c r="E17" s="77">
        <v>0</v>
      </c>
      <c r="F17" s="79">
        <v>54994997</v>
      </c>
      <c r="G17" s="1"/>
      <c r="H17" s="46" t="s">
        <v>189</v>
      </c>
      <c r="I17" s="76">
        <v>2.13</v>
      </c>
      <c r="J17" s="77">
        <v>0.47</v>
      </c>
      <c r="K17" s="79">
        <v>67112950.590000004</v>
      </c>
    </row>
    <row r="18" spans="1:11" ht="17.100000000000001" customHeight="1">
      <c r="A18" s="42"/>
      <c r="B18" s="42"/>
      <c r="C18" s="46" t="s">
        <v>201</v>
      </c>
      <c r="D18" s="76">
        <v>3.99</v>
      </c>
      <c r="E18" s="77">
        <v>0</v>
      </c>
      <c r="F18" s="79">
        <v>39820647</v>
      </c>
      <c r="G18" s="1"/>
      <c r="H18" s="46" t="s">
        <v>137</v>
      </c>
      <c r="I18" s="76">
        <v>6.95</v>
      </c>
      <c r="J18" s="77">
        <v>1.46</v>
      </c>
      <c r="K18" s="79">
        <v>62989465.899999999</v>
      </c>
    </row>
    <row r="19" spans="1:11" ht="16.5" customHeight="1">
      <c r="A19" s="42"/>
      <c r="B19" s="42"/>
      <c r="C19" s="46" t="s">
        <v>189</v>
      </c>
      <c r="D19" s="76">
        <v>2.13</v>
      </c>
      <c r="E19" s="77">
        <v>0.47</v>
      </c>
      <c r="F19" s="79">
        <v>31635189</v>
      </c>
      <c r="G19" s="1"/>
      <c r="H19" s="46" t="s">
        <v>257</v>
      </c>
      <c r="I19" s="76">
        <v>6.35</v>
      </c>
      <c r="J19" s="77">
        <v>0.32</v>
      </c>
      <c r="K19" s="79">
        <v>62603582.75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0"/>
  <sheetViews>
    <sheetView topLeftCell="A10" zoomScale="130" zoomScaleNormal="130" workbookViewId="0">
      <selection activeCell="H57" sqref="H57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27" s="51" customFormat="1" ht="36.75" customHeight="1">
      <c r="A1" s="50"/>
      <c r="B1" s="211" t="s">
        <v>319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3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 ht="14.1" customHeight="1">
      <c r="A3" s="57"/>
      <c r="B3" s="200" t="s">
        <v>29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2"/>
    </row>
    <row r="4" spans="1:27" ht="14.1" customHeight="1">
      <c r="A4" s="57"/>
      <c r="B4" s="101" t="s">
        <v>274</v>
      </c>
      <c r="C4" s="102" t="s">
        <v>275</v>
      </c>
      <c r="D4" s="95">
        <v>0.32</v>
      </c>
      <c r="E4" s="95">
        <v>0.32</v>
      </c>
      <c r="F4" s="95">
        <v>0.32</v>
      </c>
      <c r="G4" s="95">
        <v>0.32</v>
      </c>
      <c r="H4" s="95">
        <v>0.32</v>
      </c>
      <c r="I4" s="95">
        <v>0.32</v>
      </c>
      <c r="J4" s="95">
        <v>0.32</v>
      </c>
      <c r="K4" s="96">
        <v>0</v>
      </c>
      <c r="L4" s="93">
        <v>6</v>
      </c>
      <c r="M4" s="94">
        <v>3034281</v>
      </c>
      <c r="N4" s="94">
        <v>970969.92</v>
      </c>
    </row>
    <row r="5" spans="1:27" ht="14.1" customHeight="1">
      <c r="A5" s="57"/>
      <c r="B5" s="101" t="s">
        <v>203</v>
      </c>
      <c r="C5" s="102" t="s">
        <v>204</v>
      </c>
      <c r="D5" s="95">
        <v>3.11</v>
      </c>
      <c r="E5" s="95">
        <v>3.13</v>
      </c>
      <c r="F5" s="95">
        <v>3.1</v>
      </c>
      <c r="G5" s="95">
        <v>3.12</v>
      </c>
      <c r="H5" s="95">
        <v>3.11</v>
      </c>
      <c r="I5" s="95">
        <v>3.11</v>
      </c>
      <c r="J5" s="95">
        <v>3.11</v>
      </c>
      <c r="K5" s="96">
        <v>0</v>
      </c>
      <c r="L5" s="93">
        <v>39</v>
      </c>
      <c r="M5" s="94">
        <v>8273570</v>
      </c>
      <c r="N5" s="94">
        <v>25808505.260000002</v>
      </c>
    </row>
    <row r="6" spans="1:27" ht="14.1" customHeight="1">
      <c r="A6" s="57"/>
      <c r="B6" s="101" t="s">
        <v>292</v>
      </c>
      <c r="C6" s="102" t="s">
        <v>293</v>
      </c>
      <c r="D6" s="95">
        <v>0.6</v>
      </c>
      <c r="E6" s="95">
        <v>0.6</v>
      </c>
      <c r="F6" s="95">
        <v>0.57999999999999996</v>
      </c>
      <c r="G6" s="95">
        <v>0.57999999999999996</v>
      </c>
      <c r="H6" s="95">
        <v>0.59</v>
      </c>
      <c r="I6" s="95">
        <v>0.59</v>
      </c>
      <c r="J6" s="95">
        <v>0.59</v>
      </c>
      <c r="K6" s="96">
        <v>0</v>
      </c>
      <c r="L6" s="93">
        <v>30</v>
      </c>
      <c r="M6" s="94">
        <v>24416807</v>
      </c>
      <c r="N6" s="94">
        <v>14279652.83</v>
      </c>
    </row>
    <row r="7" spans="1:27" ht="14.1" customHeight="1">
      <c r="A7" s="57"/>
      <c r="B7" s="101" t="s">
        <v>219</v>
      </c>
      <c r="C7" s="102" t="s">
        <v>220</v>
      </c>
      <c r="D7" s="95">
        <v>0.23</v>
      </c>
      <c r="E7" s="95">
        <v>0.24</v>
      </c>
      <c r="F7" s="95">
        <v>0.23</v>
      </c>
      <c r="G7" s="95">
        <v>0.23</v>
      </c>
      <c r="H7" s="95">
        <v>0.23</v>
      </c>
      <c r="I7" s="95">
        <v>0.23</v>
      </c>
      <c r="J7" s="95">
        <v>0.24</v>
      </c>
      <c r="K7" s="96">
        <v>-4.17</v>
      </c>
      <c r="L7" s="93">
        <v>10</v>
      </c>
      <c r="M7" s="94">
        <v>76314735</v>
      </c>
      <c r="N7" s="94">
        <v>17553317.41</v>
      </c>
    </row>
    <row r="8" spans="1:27" ht="14.1" customHeight="1">
      <c r="A8" s="57"/>
      <c r="B8" s="101" t="s">
        <v>308</v>
      </c>
      <c r="C8" s="102" t="s">
        <v>309</v>
      </c>
      <c r="D8" s="95">
        <v>0.33</v>
      </c>
      <c r="E8" s="95">
        <v>0.33</v>
      </c>
      <c r="F8" s="95">
        <v>0.33</v>
      </c>
      <c r="G8" s="95">
        <v>0.33</v>
      </c>
      <c r="H8" s="95">
        <v>0.32</v>
      </c>
      <c r="I8" s="95">
        <v>0.33</v>
      </c>
      <c r="J8" s="95">
        <v>0.33</v>
      </c>
      <c r="K8" s="96">
        <v>0</v>
      </c>
      <c r="L8" s="93">
        <v>12</v>
      </c>
      <c r="M8" s="94">
        <v>54994997</v>
      </c>
      <c r="N8" s="94">
        <v>18148349.010000002</v>
      </c>
    </row>
    <row r="9" spans="1:27" ht="14.1" customHeight="1">
      <c r="A9" s="57"/>
      <c r="B9" s="101" t="s">
        <v>168</v>
      </c>
      <c r="C9" s="102" t="s">
        <v>167</v>
      </c>
      <c r="D9" s="95">
        <v>0.36</v>
      </c>
      <c r="E9" s="95">
        <v>0.36</v>
      </c>
      <c r="F9" s="95">
        <v>0.36</v>
      </c>
      <c r="G9" s="95">
        <v>0.36</v>
      </c>
      <c r="H9" s="95">
        <v>0.35</v>
      </c>
      <c r="I9" s="95">
        <v>0.36</v>
      </c>
      <c r="J9" s="95">
        <v>0.35</v>
      </c>
      <c r="K9" s="96">
        <v>2.86</v>
      </c>
      <c r="L9" s="93">
        <v>2</v>
      </c>
      <c r="M9" s="94">
        <v>3000000</v>
      </c>
      <c r="N9" s="94">
        <v>1080000</v>
      </c>
    </row>
    <row r="10" spans="1:27" ht="14.1" customHeight="1">
      <c r="A10" s="57"/>
      <c r="B10" s="101" t="s">
        <v>181</v>
      </c>
      <c r="C10" s="102" t="s">
        <v>180</v>
      </c>
      <c r="D10" s="95">
        <v>0.15</v>
      </c>
      <c r="E10" s="95">
        <v>0.15</v>
      </c>
      <c r="F10" s="95">
        <v>0.14000000000000001</v>
      </c>
      <c r="G10" s="95">
        <v>0.14000000000000001</v>
      </c>
      <c r="H10" s="95">
        <v>0.15</v>
      </c>
      <c r="I10" s="95">
        <v>0.15</v>
      </c>
      <c r="J10" s="95">
        <v>0.15</v>
      </c>
      <c r="K10" s="96">
        <v>0</v>
      </c>
      <c r="L10" s="93">
        <v>3</v>
      </c>
      <c r="M10" s="94">
        <v>2131053</v>
      </c>
      <c r="N10" s="94">
        <v>299657.95</v>
      </c>
    </row>
    <row r="11" spans="1:27" ht="14.1" customHeight="1">
      <c r="A11" s="57"/>
      <c r="B11" s="101" t="s">
        <v>189</v>
      </c>
      <c r="C11" s="102" t="s">
        <v>190</v>
      </c>
      <c r="D11" s="95">
        <v>2.12</v>
      </c>
      <c r="E11" s="95">
        <v>2.14</v>
      </c>
      <c r="F11" s="95">
        <v>2.11</v>
      </c>
      <c r="G11" s="95">
        <v>2.12</v>
      </c>
      <c r="H11" s="95">
        <v>2.12</v>
      </c>
      <c r="I11" s="95">
        <v>2.13</v>
      </c>
      <c r="J11" s="95">
        <v>2.12</v>
      </c>
      <c r="K11" s="96">
        <v>0.47</v>
      </c>
      <c r="L11" s="93">
        <v>100</v>
      </c>
      <c r="M11" s="94">
        <v>31635189</v>
      </c>
      <c r="N11" s="94">
        <v>67112950.590000004</v>
      </c>
    </row>
    <row r="12" spans="1:27" ht="14.1" customHeight="1">
      <c r="A12" s="57"/>
      <c r="B12" s="101" t="s">
        <v>201</v>
      </c>
      <c r="C12" s="102" t="s">
        <v>202</v>
      </c>
      <c r="D12" s="95">
        <v>3.99</v>
      </c>
      <c r="E12" s="95">
        <v>4</v>
      </c>
      <c r="F12" s="95">
        <v>3.98</v>
      </c>
      <c r="G12" s="95">
        <v>3.99</v>
      </c>
      <c r="H12" s="95">
        <v>3.99</v>
      </c>
      <c r="I12" s="95">
        <v>3.99</v>
      </c>
      <c r="J12" s="95">
        <v>3.99</v>
      </c>
      <c r="K12" s="96">
        <v>0</v>
      </c>
      <c r="L12" s="93">
        <v>79</v>
      </c>
      <c r="M12" s="94">
        <v>39820647</v>
      </c>
      <c r="N12" s="94">
        <v>159025339.11000001</v>
      </c>
    </row>
    <row r="13" spans="1:27" ht="14.1" customHeight="1">
      <c r="A13" s="57"/>
      <c r="B13" s="101" t="s">
        <v>127</v>
      </c>
      <c r="C13" s="102" t="s">
        <v>128</v>
      </c>
      <c r="D13" s="95">
        <v>0.22</v>
      </c>
      <c r="E13" s="95">
        <v>0.23</v>
      </c>
      <c r="F13" s="95">
        <v>0.22</v>
      </c>
      <c r="G13" s="95">
        <v>0.23</v>
      </c>
      <c r="H13" s="95">
        <v>0.21</v>
      </c>
      <c r="I13" s="95">
        <v>0.23</v>
      </c>
      <c r="J13" s="95">
        <v>0.22</v>
      </c>
      <c r="K13" s="96">
        <v>4.55</v>
      </c>
      <c r="L13" s="93">
        <v>12</v>
      </c>
      <c r="M13" s="94">
        <v>1051183</v>
      </c>
      <c r="N13" s="94">
        <v>241260.26</v>
      </c>
    </row>
    <row r="14" spans="1:27" ht="14.1" customHeight="1">
      <c r="A14" s="57"/>
      <c r="B14" s="101" t="s">
        <v>173</v>
      </c>
      <c r="C14" s="102" t="s">
        <v>174</v>
      </c>
      <c r="D14" s="95">
        <v>0.8</v>
      </c>
      <c r="E14" s="95">
        <v>0.8</v>
      </c>
      <c r="F14" s="95">
        <v>0.8</v>
      </c>
      <c r="G14" s="95">
        <v>0.8</v>
      </c>
      <c r="H14" s="95">
        <v>0.82</v>
      </c>
      <c r="I14" s="95">
        <v>0.8</v>
      </c>
      <c r="J14" s="95">
        <v>0.82</v>
      </c>
      <c r="K14" s="96">
        <v>-2.44</v>
      </c>
      <c r="L14" s="93">
        <v>1</v>
      </c>
      <c r="M14" s="94">
        <v>40697</v>
      </c>
      <c r="N14" s="94">
        <v>32557.599999999999</v>
      </c>
    </row>
    <row r="15" spans="1:27" ht="14.1" customHeight="1">
      <c r="A15" s="57"/>
      <c r="B15" s="101" t="s">
        <v>149</v>
      </c>
      <c r="C15" s="102" t="s">
        <v>150</v>
      </c>
      <c r="D15" s="95">
        <v>0.06</v>
      </c>
      <c r="E15" s="95">
        <v>0.06</v>
      </c>
      <c r="F15" s="95">
        <v>0.05</v>
      </c>
      <c r="G15" s="95">
        <v>0.05</v>
      </c>
      <c r="H15" s="95">
        <v>0.05</v>
      </c>
      <c r="I15" s="95">
        <v>0.05</v>
      </c>
      <c r="J15" s="95">
        <v>0.05</v>
      </c>
      <c r="K15" s="96">
        <v>0</v>
      </c>
      <c r="L15" s="93">
        <v>7</v>
      </c>
      <c r="M15" s="94">
        <v>22611059</v>
      </c>
      <c r="N15" s="94">
        <v>1130562.95</v>
      </c>
    </row>
    <row r="16" spans="1:27" ht="14.1" customHeight="1">
      <c r="A16" s="57"/>
      <c r="B16" s="203" t="s">
        <v>88</v>
      </c>
      <c r="C16" s="204"/>
      <c r="D16" s="205"/>
      <c r="E16" s="206"/>
      <c r="F16" s="206"/>
      <c r="G16" s="206"/>
      <c r="H16" s="206"/>
      <c r="I16" s="206"/>
      <c r="J16" s="206"/>
      <c r="K16" s="207"/>
      <c r="L16" s="59">
        <f>SUM(L4:L15)</f>
        <v>301</v>
      </c>
      <c r="M16" s="59">
        <f>SUM(M4:M15)</f>
        <v>267324218</v>
      </c>
      <c r="N16" s="60">
        <f>SUM(N4:N15)</f>
        <v>305683122.89000005</v>
      </c>
    </row>
    <row r="17" spans="1:14" ht="14.1" customHeight="1">
      <c r="A17" s="57"/>
      <c r="B17" s="200" t="s">
        <v>30</v>
      </c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2"/>
    </row>
    <row r="18" spans="1:14" ht="14.1" customHeight="1">
      <c r="A18" s="57"/>
      <c r="B18" s="46" t="s">
        <v>209</v>
      </c>
      <c r="C18" s="58" t="s">
        <v>210</v>
      </c>
      <c r="D18" s="62">
        <v>15.98</v>
      </c>
      <c r="E18" s="76">
        <v>16</v>
      </c>
      <c r="F18" s="76">
        <v>15.97</v>
      </c>
      <c r="G18" s="76">
        <v>15.98</v>
      </c>
      <c r="H18" s="76">
        <v>15.98</v>
      </c>
      <c r="I18" s="76">
        <v>15.98</v>
      </c>
      <c r="J18" s="76">
        <v>15.98</v>
      </c>
      <c r="K18" s="77">
        <v>0</v>
      </c>
      <c r="L18" s="78">
        <v>138</v>
      </c>
      <c r="M18" s="79">
        <v>7643988</v>
      </c>
      <c r="N18" s="79">
        <v>122150900.31</v>
      </c>
    </row>
    <row r="19" spans="1:14" ht="14.1" customHeight="1">
      <c r="A19" s="57"/>
      <c r="B19" s="46" t="s">
        <v>155</v>
      </c>
      <c r="C19" s="58" t="s">
        <v>156</v>
      </c>
      <c r="D19" s="62">
        <v>4.6900000000000004</v>
      </c>
      <c r="E19" s="76">
        <v>4.6900000000000004</v>
      </c>
      <c r="F19" s="76">
        <v>4.62</v>
      </c>
      <c r="G19" s="76">
        <v>4.63</v>
      </c>
      <c r="H19" s="76">
        <v>4.6900000000000004</v>
      </c>
      <c r="I19" s="76">
        <v>4.63</v>
      </c>
      <c r="J19" s="76">
        <v>4.6900000000000004</v>
      </c>
      <c r="K19" s="77">
        <v>-1.28</v>
      </c>
      <c r="L19" s="78">
        <v>18</v>
      </c>
      <c r="M19" s="79">
        <v>1612881</v>
      </c>
      <c r="N19" s="79">
        <v>7473337.8899999997</v>
      </c>
    </row>
    <row r="20" spans="1:14" ht="14.1" customHeight="1">
      <c r="A20" s="57"/>
      <c r="B20" s="203" t="s">
        <v>112</v>
      </c>
      <c r="C20" s="204"/>
      <c r="D20" s="205"/>
      <c r="E20" s="206"/>
      <c r="F20" s="206"/>
      <c r="G20" s="206"/>
      <c r="H20" s="206"/>
      <c r="I20" s="206"/>
      <c r="J20" s="206"/>
      <c r="K20" s="207"/>
      <c r="L20" s="61">
        <f>SUM(L18:L19)</f>
        <v>156</v>
      </c>
      <c r="M20" s="59">
        <f>SUM(M18:M19)</f>
        <v>9256869</v>
      </c>
      <c r="N20" s="47">
        <f>SUM(N18:N19)</f>
        <v>129624238.2</v>
      </c>
    </row>
    <row r="21" spans="1:14" ht="14.1" customHeight="1">
      <c r="A21" s="57"/>
      <c r="B21" s="200" t="s">
        <v>93</v>
      </c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2"/>
    </row>
    <row r="22" spans="1:14" ht="14.1" customHeight="1">
      <c r="A22" s="57"/>
      <c r="B22" s="46" t="s">
        <v>191</v>
      </c>
      <c r="C22" s="58" t="s">
        <v>192</v>
      </c>
      <c r="D22" s="76">
        <v>0.87</v>
      </c>
      <c r="E22" s="76">
        <v>0.87</v>
      </c>
      <c r="F22" s="76">
        <v>0.87</v>
      </c>
      <c r="G22" s="76">
        <v>0.87</v>
      </c>
      <c r="H22" s="76">
        <v>0.87</v>
      </c>
      <c r="I22" s="76">
        <v>0.87</v>
      </c>
      <c r="J22" s="76">
        <v>0.87</v>
      </c>
      <c r="K22" s="77">
        <v>0</v>
      </c>
      <c r="L22" s="78">
        <v>1</v>
      </c>
      <c r="M22" s="79">
        <v>68000</v>
      </c>
      <c r="N22" s="79">
        <v>59160</v>
      </c>
    </row>
    <row r="23" spans="1:14" ht="14.1" customHeight="1">
      <c r="A23" s="57"/>
      <c r="B23" s="46" t="s">
        <v>282</v>
      </c>
      <c r="C23" s="58" t="s">
        <v>283</v>
      </c>
      <c r="D23" s="76">
        <v>0.52</v>
      </c>
      <c r="E23" s="76">
        <v>0.67</v>
      </c>
      <c r="F23" s="76">
        <v>0.49</v>
      </c>
      <c r="G23" s="76">
        <v>0.51</v>
      </c>
      <c r="H23" s="76">
        <v>0.54</v>
      </c>
      <c r="I23" s="76">
        <v>0.67</v>
      </c>
      <c r="J23" s="76">
        <v>0.54</v>
      </c>
      <c r="K23" s="77">
        <v>24.07</v>
      </c>
      <c r="L23" s="78">
        <v>14</v>
      </c>
      <c r="M23" s="79">
        <v>4090595</v>
      </c>
      <c r="N23" s="79">
        <v>2088291.68</v>
      </c>
    </row>
    <row r="24" spans="1:14" ht="14.1" customHeight="1">
      <c r="A24" s="57"/>
      <c r="B24" s="203" t="s">
        <v>256</v>
      </c>
      <c r="C24" s="204"/>
      <c r="D24" s="205"/>
      <c r="E24" s="206"/>
      <c r="F24" s="206"/>
      <c r="G24" s="206"/>
      <c r="H24" s="206"/>
      <c r="I24" s="206"/>
      <c r="J24" s="206"/>
      <c r="K24" s="207"/>
      <c r="L24" s="64">
        <f>SUM(L22:L23)</f>
        <v>15</v>
      </c>
      <c r="M24" s="64">
        <f>SUM(M22:M23)</f>
        <v>4158595</v>
      </c>
      <c r="N24" s="64">
        <f>SUM(N22:N23)</f>
        <v>2147451.6799999997</v>
      </c>
    </row>
    <row r="25" spans="1:14" ht="14.1" customHeight="1">
      <c r="A25" s="57"/>
      <c r="B25" s="200" t="s">
        <v>82</v>
      </c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2"/>
    </row>
    <row r="26" spans="1:14" ht="14.1" customHeight="1">
      <c r="A26" s="57"/>
      <c r="B26" s="46" t="s">
        <v>151</v>
      </c>
      <c r="C26" s="58" t="s">
        <v>152</v>
      </c>
      <c r="D26" s="76">
        <v>22.09</v>
      </c>
      <c r="E26" s="76">
        <v>23.5</v>
      </c>
      <c r="F26" s="76">
        <v>22.09</v>
      </c>
      <c r="G26" s="76">
        <v>22.38</v>
      </c>
      <c r="H26" s="76">
        <v>22.01</v>
      </c>
      <c r="I26" s="76">
        <v>22.55</v>
      </c>
      <c r="J26" s="76">
        <v>22.09</v>
      </c>
      <c r="K26" s="77">
        <v>2.08</v>
      </c>
      <c r="L26" s="78">
        <v>28</v>
      </c>
      <c r="M26" s="79">
        <v>601165</v>
      </c>
      <c r="N26" s="79">
        <v>13455414.1</v>
      </c>
    </row>
    <row r="27" spans="1:14" ht="14.1" customHeight="1">
      <c r="A27" s="57"/>
      <c r="B27" s="46" t="s">
        <v>143</v>
      </c>
      <c r="C27" s="58" t="s">
        <v>144</v>
      </c>
      <c r="D27" s="76">
        <v>4.57</v>
      </c>
      <c r="E27" s="76">
        <v>4.57</v>
      </c>
      <c r="F27" s="76">
        <v>4.57</v>
      </c>
      <c r="G27" s="76">
        <v>4.57</v>
      </c>
      <c r="H27" s="76">
        <v>4.6100000000000003</v>
      </c>
      <c r="I27" s="76">
        <v>4.57</v>
      </c>
      <c r="J27" s="76">
        <v>4.57</v>
      </c>
      <c r="K27" s="77">
        <v>0</v>
      </c>
      <c r="L27" s="78">
        <v>3</v>
      </c>
      <c r="M27" s="79">
        <v>17435</v>
      </c>
      <c r="N27" s="79">
        <v>79677.95</v>
      </c>
    </row>
    <row r="28" spans="1:14" ht="14.1" customHeight="1">
      <c r="A28" s="57"/>
      <c r="B28" s="46" t="s">
        <v>95</v>
      </c>
      <c r="C28" s="58" t="s">
        <v>94</v>
      </c>
      <c r="D28" s="76">
        <v>7</v>
      </c>
      <c r="E28" s="76">
        <v>7</v>
      </c>
      <c r="F28" s="76">
        <v>7</v>
      </c>
      <c r="G28" s="76">
        <v>7</v>
      </c>
      <c r="H28" s="76">
        <v>7</v>
      </c>
      <c r="I28" s="76">
        <v>7</v>
      </c>
      <c r="J28" s="76">
        <v>7</v>
      </c>
      <c r="K28" s="77">
        <v>0</v>
      </c>
      <c r="L28" s="78">
        <v>1</v>
      </c>
      <c r="M28" s="79">
        <v>3550</v>
      </c>
      <c r="N28" s="79">
        <v>24850</v>
      </c>
    </row>
    <row r="29" spans="1:14" ht="14.1" customHeight="1">
      <c r="A29" s="57"/>
      <c r="B29" s="203" t="s">
        <v>89</v>
      </c>
      <c r="C29" s="204"/>
      <c r="D29" s="205"/>
      <c r="E29" s="206"/>
      <c r="F29" s="206"/>
      <c r="G29" s="206"/>
      <c r="H29" s="206"/>
      <c r="I29" s="206"/>
      <c r="J29" s="206"/>
      <c r="K29" s="207"/>
      <c r="L29" s="64">
        <f>SUM(L26:L28)</f>
        <v>32</v>
      </c>
      <c r="M29" s="64">
        <f>SUM(M26:M28)</f>
        <v>622150</v>
      </c>
      <c r="N29" s="64">
        <f>SUM(N26:N28)</f>
        <v>13559942.049999999</v>
      </c>
    </row>
    <row r="30" spans="1:14" ht="14.1" customHeight="1">
      <c r="A30" s="57"/>
      <c r="B30" s="200" t="s">
        <v>83</v>
      </c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2"/>
    </row>
    <row r="31" spans="1:14" ht="14.1" customHeight="1">
      <c r="A31" s="57"/>
      <c r="B31" s="101" t="s">
        <v>257</v>
      </c>
      <c r="C31" s="102" t="s">
        <v>258</v>
      </c>
      <c r="D31" s="95">
        <v>6.33</v>
      </c>
      <c r="E31" s="95">
        <v>6.39</v>
      </c>
      <c r="F31" s="95">
        <v>6.33</v>
      </c>
      <c r="G31" s="95">
        <v>6.35</v>
      </c>
      <c r="H31" s="95">
        <v>6.3</v>
      </c>
      <c r="I31" s="95">
        <v>6.35</v>
      </c>
      <c r="J31" s="95">
        <v>6.33</v>
      </c>
      <c r="K31" s="96">
        <v>0.32</v>
      </c>
      <c r="L31" s="93">
        <v>66</v>
      </c>
      <c r="M31" s="94">
        <v>9859447</v>
      </c>
      <c r="N31" s="94">
        <v>62603582.75</v>
      </c>
    </row>
    <row r="32" spans="1:14" ht="14.1" customHeight="1">
      <c r="A32" s="57"/>
      <c r="B32" s="101" t="s">
        <v>240</v>
      </c>
      <c r="C32" s="102" t="s">
        <v>239</v>
      </c>
      <c r="D32" s="95">
        <v>2.11</v>
      </c>
      <c r="E32" s="95">
        <v>2.12</v>
      </c>
      <c r="F32" s="95">
        <v>2.04</v>
      </c>
      <c r="G32" s="95">
        <v>2.1</v>
      </c>
      <c r="H32" s="95">
        <v>2.11</v>
      </c>
      <c r="I32" s="95">
        <v>2.04</v>
      </c>
      <c r="J32" s="95">
        <v>2.11</v>
      </c>
      <c r="K32" s="96">
        <v>-3.32</v>
      </c>
      <c r="L32" s="93">
        <v>14</v>
      </c>
      <c r="M32" s="94">
        <v>330658</v>
      </c>
      <c r="N32" s="94">
        <v>693569.2</v>
      </c>
    </row>
    <row r="33" spans="1:27" ht="14.1" customHeight="1">
      <c r="A33" s="57"/>
      <c r="B33" s="101" t="s">
        <v>141</v>
      </c>
      <c r="C33" s="102" t="s">
        <v>142</v>
      </c>
      <c r="D33" s="95">
        <v>2.56</v>
      </c>
      <c r="E33" s="95">
        <v>2.7</v>
      </c>
      <c r="F33" s="95">
        <v>2.56</v>
      </c>
      <c r="G33" s="95">
        <v>2.57</v>
      </c>
      <c r="H33" s="95">
        <v>2.56</v>
      </c>
      <c r="I33" s="95">
        <v>2.7</v>
      </c>
      <c r="J33" s="95">
        <v>2.56</v>
      </c>
      <c r="K33" s="96">
        <v>5.47</v>
      </c>
      <c r="L33" s="93">
        <v>2</v>
      </c>
      <c r="M33" s="94">
        <v>55515</v>
      </c>
      <c r="N33" s="94">
        <v>142398.39999999999</v>
      </c>
    </row>
    <row r="34" spans="1:27" ht="14.1" customHeight="1">
      <c r="A34" s="57"/>
      <c r="B34" s="101" t="s">
        <v>265</v>
      </c>
      <c r="C34" s="102" t="s">
        <v>266</v>
      </c>
      <c r="D34" s="95">
        <v>2.2999999999999998</v>
      </c>
      <c r="E34" s="95">
        <v>2.2999999999999998</v>
      </c>
      <c r="F34" s="95">
        <v>2.2999999999999998</v>
      </c>
      <c r="G34" s="95">
        <v>2.2999999999999998</v>
      </c>
      <c r="H34" s="95">
        <v>2.2999999999999998</v>
      </c>
      <c r="I34" s="95">
        <v>2.2999999999999998</v>
      </c>
      <c r="J34" s="95">
        <v>2.2999999999999998</v>
      </c>
      <c r="K34" s="96">
        <v>0</v>
      </c>
      <c r="L34" s="93">
        <v>13</v>
      </c>
      <c r="M34" s="94">
        <v>3319469</v>
      </c>
      <c r="N34" s="94">
        <v>7634778.7000000002</v>
      </c>
    </row>
    <row r="35" spans="1:27" ht="14.1" customHeight="1">
      <c r="A35" s="57"/>
      <c r="B35" s="101" t="s">
        <v>137</v>
      </c>
      <c r="C35" s="102" t="s">
        <v>138</v>
      </c>
      <c r="D35" s="95">
        <v>6.86</v>
      </c>
      <c r="E35" s="95">
        <v>6.95</v>
      </c>
      <c r="F35" s="95">
        <v>6.81</v>
      </c>
      <c r="G35" s="95">
        <v>6.81</v>
      </c>
      <c r="H35" s="95">
        <v>6.66</v>
      </c>
      <c r="I35" s="95">
        <v>6.95</v>
      </c>
      <c r="J35" s="95">
        <v>6.85</v>
      </c>
      <c r="K35" s="96">
        <v>1.46</v>
      </c>
      <c r="L35" s="93">
        <v>8</v>
      </c>
      <c r="M35" s="94">
        <v>9248741</v>
      </c>
      <c r="N35" s="94">
        <v>62989465.899999999</v>
      </c>
    </row>
    <row r="36" spans="1:27" ht="14.1" customHeight="1">
      <c r="A36" s="57"/>
      <c r="B36" s="203" t="s">
        <v>90</v>
      </c>
      <c r="C36" s="204"/>
      <c r="D36" s="205"/>
      <c r="E36" s="206"/>
      <c r="F36" s="206"/>
      <c r="G36" s="206"/>
      <c r="H36" s="206"/>
      <c r="I36" s="206"/>
      <c r="J36" s="206"/>
      <c r="K36" s="207"/>
      <c r="L36" s="64">
        <f>SUM(L31:L35)</f>
        <v>103</v>
      </c>
      <c r="M36" s="64">
        <f>SUM(M31:M35)</f>
        <v>22813830</v>
      </c>
      <c r="N36" s="64">
        <f>SUM(N31:N35)</f>
        <v>134063794.94999999</v>
      </c>
    </row>
    <row r="37" spans="1:27" ht="14.1" customHeight="1">
      <c r="A37" s="57"/>
      <c r="B37" s="200" t="s">
        <v>31</v>
      </c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2"/>
    </row>
    <row r="38" spans="1:27" ht="14.1" customHeight="1">
      <c r="A38" s="57"/>
      <c r="B38" s="101" t="s">
        <v>310</v>
      </c>
      <c r="C38" s="102" t="s">
        <v>311</v>
      </c>
      <c r="D38" s="95">
        <v>12.44</v>
      </c>
      <c r="E38" s="95">
        <v>12.44</v>
      </c>
      <c r="F38" s="95">
        <v>12.42</v>
      </c>
      <c r="G38" s="95">
        <v>12.44</v>
      </c>
      <c r="H38" s="95">
        <v>12.13</v>
      </c>
      <c r="I38" s="95">
        <v>12.42</v>
      </c>
      <c r="J38" s="95">
        <v>12.45</v>
      </c>
      <c r="K38" s="96">
        <v>-0.24</v>
      </c>
      <c r="L38" s="93">
        <v>24</v>
      </c>
      <c r="M38" s="94">
        <v>22949</v>
      </c>
      <c r="N38" s="94">
        <v>285461.56</v>
      </c>
    </row>
    <row r="39" spans="1:27" ht="14.1" customHeight="1">
      <c r="A39" s="57"/>
      <c r="B39" s="101" t="s">
        <v>272</v>
      </c>
      <c r="C39" s="102" t="s">
        <v>273</v>
      </c>
      <c r="D39" s="95">
        <v>9.1</v>
      </c>
      <c r="E39" s="95">
        <v>9.11</v>
      </c>
      <c r="F39" s="95">
        <v>9.0500000000000007</v>
      </c>
      <c r="G39" s="95">
        <v>9.07</v>
      </c>
      <c r="H39" s="95">
        <v>9.01</v>
      </c>
      <c r="I39" s="95">
        <v>9.1</v>
      </c>
      <c r="J39" s="95">
        <v>9.1</v>
      </c>
      <c r="K39" s="96">
        <v>0</v>
      </c>
      <c r="L39" s="93">
        <v>15</v>
      </c>
      <c r="M39" s="94">
        <v>537659</v>
      </c>
      <c r="N39" s="94">
        <v>4876017.17</v>
      </c>
    </row>
    <row r="40" spans="1:27" ht="14.1" customHeight="1">
      <c r="A40" s="57"/>
      <c r="B40" s="101" t="s">
        <v>254</v>
      </c>
      <c r="C40" s="102" t="s">
        <v>255</v>
      </c>
      <c r="D40" s="95">
        <v>67</v>
      </c>
      <c r="E40" s="95">
        <v>67</v>
      </c>
      <c r="F40" s="95">
        <v>67</v>
      </c>
      <c r="G40" s="95">
        <v>67</v>
      </c>
      <c r="H40" s="95">
        <v>63.08</v>
      </c>
      <c r="I40" s="95">
        <v>67</v>
      </c>
      <c r="J40" s="95">
        <v>62</v>
      </c>
      <c r="K40" s="96">
        <v>8.06</v>
      </c>
      <c r="L40" s="93">
        <v>6</v>
      </c>
      <c r="M40" s="94">
        <v>3146</v>
      </c>
      <c r="N40" s="94">
        <v>210782</v>
      </c>
    </row>
    <row r="41" spans="1:27" ht="14.1" customHeight="1">
      <c r="A41" s="57"/>
      <c r="B41" s="101" t="s">
        <v>226</v>
      </c>
      <c r="C41" s="102" t="s">
        <v>225</v>
      </c>
      <c r="D41" s="95">
        <v>9.6999999999999993</v>
      </c>
      <c r="E41" s="95">
        <v>9.6999999999999993</v>
      </c>
      <c r="F41" s="95">
        <v>9.65</v>
      </c>
      <c r="G41" s="95">
        <v>9.69</v>
      </c>
      <c r="H41" s="95">
        <v>9.65</v>
      </c>
      <c r="I41" s="95">
        <v>9.65</v>
      </c>
      <c r="J41" s="95">
        <v>9.65</v>
      </c>
      <c r="K41" s="96">
        <v>0</v>
      </c>
      <c r="L41" s="93">
        <v>3</v>
      </c>
      <c r="M41" s="94">
        <v>14220</v>
      </c>
      <c r="N41" s="94">
        <v>137723</v>
      </c>
    </row>
    <row r="42" spans="1:27" ht="14.1" customHeight="1">
      <c r="A42" s="57"/>
      <c r="B42" s="101" t="s">
        <v>231</v>
      </c>
      <c r="C42" s="102" t="s">
        <v>232</v>
      </c>
      <c r="D42" s="95">
        <v>13.75</v>
      </c>
      <c r="E42" s="95">
        <v>13.75</v>
      </c>
      <c r="F42" s="95">
        <v>13.75</v>
      </c>
      <c r="G42" s="95">
        <v>13.75</v>
      </c>
      <c r="H42" s="95">
        <v>13.75</v>
      </c>
      <c r="I42" s="95">
        <v>13.75</v>
      </c>
      <c r="J42" s="95">
        <v>13.75</v>
      </c>
      <c r="K42" s="96">
        <v>0</v>
      </c>
      <c r="L42" s="93">
        <v>6</v>
      </c>
      <c r="M42" s="94">
        <v>4047</v>
      </c>
      <c r="N42" s="94">
        <v>55646.25</v>
      </c>
    </row>
    <row r="43" spans="1:27" ht="14.1" customHeight="1">
      <c r="A43" s="57"/>
      <c r="B43" s="203" t="s">
        <v>91</v>
      </c>
      <c r="C43" s="204"/>
      <c r="D43" s="205"/>
      <c r="E43" s="206"/>
      <c r="F43" s="206"/>
      <c r="G43" s="206"/>
      <c r="H43" s="206"/>
      <c r="I43" s="206"/>
      <c r="J43" s="206"/>
      <c r="K43" s="207"/>
      <c r="L43" s="63">
        <f>SUM(L38:L42)</f>
        <v>54</v>
      </c>
      <c r="M43" s="60">
        <f>SUM(M38:M42)</f>
        <v>582021</v>
      </c>
      <c r="N43" s="60">
        <f>SUM(N38:N42)</f>
        <v>5565629.9799999995</v>
      </c>
    </row>
    <row r="44" spans="1:27" ht="14.1" customHeight="1">
      <c r="A44" s="57"/>
      <c r="B44" s="200" t="s">
        <v>84</v>
      </c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2"/>
    </row>
    <row r="45" spans="1:27" ht="14.1" customHeight="1">
      <c r="A45" s="57"/>
      <c r="B45" s="101" t="s">
        <v>211</v>
      </c>
      <c r="C45" s="102" t="s">
        <v>212</v>
      </c>
      <c r="D45" s="95">
        <v>7.75</v>
      </c>
      <c r="E45" s="76">
        <v>7.75</v>
      </c>
      <c r="F45" s="76">
        <v>7.6</v>
      </c>
      <c r="G45" s="76">
        <v>7.65</v>
      </c>
      <c r="H45" s="76">
        <v>7.75</v>
      </c>
      <c r="I45" s="76">
        <v>7.6</v>
      </c>
      <c r="J45" s="76">
        <v>7.75</v>
      </c>
      <c r="K45" s="77">
        <v>-1.94</v>
      </c>
      <c r="L45" s="78">
        <v>12</v>
      </c>
      <c r="M45" s="79">
        <v>219008</v>
      </c>
      <c r="N45" s="79">
        <v>1675069.5</v>
      </c>
    </row>
    <row r="46" spans="1:27" ht="14.1" customHeight="1">
      <c r="A46" s="57"/>
      <c r="B46" s="203" t="s">
        <v>267</v>
      </c>
      <c r="C46" s="204"/>
      <c r="D46" s="205"/>
      <c r="E46" s="206"/>
      <c r="F46" s="206"/>
      <c r="G46" s="206"/>
      <c r="H46" s="206"/>
      <c r="I46" s="206"/>
      <c r="J46" s="206"/>
      <c r="K46" s="207"/>
      <c r="L46" s="63">
        <f>SUM(L45:L45)</f>
        <v>12</v>
      </c>
      <c r="M46" s="60">
        <f>SUM(M45:M45)</f>
        <v>219008</v>
      </c>
      <c r="N46" s="60">
        <f>SUM(N45:N45)</f>
        <v>1675069.5</v>
      </c>
    </row>
    <row r="47" spans="1:27" s="51" customFormat="1" ht="14.1" customHeight="1">
      <c r="B47" s="65" t="s">
        <v>32</v>
      </c>
      <c r="C47" s="208"/>
      <c r="D47" s="209"/>
      <c r="E47" s="209"/>
      <c r="F47" s="209"/>
      <c r="G47" s="209"/>
      <c r="H47" s="209"/>
      <c r="I47" s="209"/>
      <c r="J47" s="209"/>
      <c r="K47" s="210"/>
      <c r="L47" s="66">
        <f>L43+L36+L29+L24+L20+L16+L46</f>
        <v>673</v>
      </c>
      <c r="M47" s="66">
        <f>M43+M36+M29+M24+M20+M16+M46</f>
        <v>304976691</v>
      </c>
      <c r="N47" s="66">
        <f>N43+N36+N29+N24+N20+N16+N46</f>
        <v>592319249.25</v>
      </c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</row>
    <row r="48" spans="1:27" s="51" customFormat="1" ht="37.5" customHeight="1">
      <c r="A48" s="50"/>
      <c r="B48" s="211" t="s">
        <v>320</v>
      </c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3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</row>
    <row r="49" spans="1:27" s="51" customFormat="1" ht="48" customHeight="1">
      <c r="B49" s="52" t="s">
        <v>15</v>
      </c>
      <c r="C49" s="53" t="s">
        <v>20</v>
      </c>
      <c r="D49" s="53" t="s">
        <v>21</v>
      </c>
      <c r="E49" s="53" t="s">
        <v>22</v>
      </c>
      <c r="F49" s="53" t="s">
        <v>23</v>
      </c>
      <c r="G49" s="53" t="s">
        <v>24</v>
      </c>
      <c r="H49" s="53" t="s">
        <v>25</v>
      </c>
      <c r="I49" s="53" t="s">
        <v>19</v>
      </c>
      <c r="J49" s="53" t="s">
        <v>26</v>
      </c>
      <c r="K49" s="54" t="s">
        <v>27</v>
      </c>
      <c r="L49" s="55" t="s">
        <v>28</v>
      </c>
      <c r="M49" s="55" t="s">
        <v>18</v>
      </c>
      <c r="N49" s="56" t="s">
        <v>7</v>
      </c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</row>
    <row r="50" spans="1:27" ht="12.95" customHeight="1">
      <c r="A50" s="57"/>
      <c r="B50" s="200" t="s">
        <v>29</v>
      </c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2"/>
    </row>
    <row r="51" spans="1:27" ht="12.95" customHeight="1">
      <c r="A51" s="57"/>
      <c r="B51" s="101" t="s">
        <v>227</v>
      </c>
      <c r="C51" s="102" t="s">
        <v>228</v>
      </c>
      <c r="D51" s="95">
        <v>0.2</v>
      </c>
      <c r="E51" s="95">
        <v>0.2</v>
      </c>
      <c r="F51" s="95">
        <v>0.2</v>
      </c>
      <c r="G51" s="95">
        <v>0.2</v>
      </c>
      <c r="H51" s="95">
        <v>0.2</v>
      </c>
      <c r="I51" s="95">
        <v>0.2</v>
      </c>
      <c r="J51" s="95">
        <v>0.2</v>
      </c>
      <c r="K51" s="96">
        <v>0</v>
      </c>
      <c r="L51" s="93">
        <v>1</v>
      </c>
      <c r="M51" s="94">
        <v>745526</v>
      </c>
      <c r="N51" s="94">
        <v>149105.20000000001</v>
      </c>
    </row>
    <row r="52" spans="1:27" ht="12.95" customHeight="1">
      <c r="A52" s="57"/>
      <c r="B52" s="101" t="s">
        <v>158</v>
      </c>
      <c r="C52" s="102" t="s">
        <v>157</v>
      </c>
      <c r="D52" s="95">
        <v>0.24</v>
      </c>
      <c r="E52" s="95">
        <v>0.24</v>
      </c>
      <c r="F52" s="95">
        <v>0.24</v>
      </c>
      <c r="G52" s="95">
        <v>0.24</v>
      </c>
      <c r="H52" s="95">
        <v>0.24</v>
      </c>
      <c r="I52" s="95">
        <v>0.24</v>
      </c>
      <c r="J52" s="95">
        <v>0.24</v>
      </c>
      <c r="K52" s="96">
        <v>0</v>
      </c>
      <c r="L52" s="93">
        <v>1</v>
      </c>
      <c r="M52" s="94">
        <v>176826</v>
      </c>
      <c r="N52" s="94">
        <v>42438.239999999998</v>
      </c>
    </row>
    <row r="53" spans="1:27" ht="12.95" customHeight="1">
      <c r="A53" s="57"/>
      <c r="B53" s="101" t="s">
        <v>322</v>
      </c>
      <c r="C53" s="102" t="s">
        <v>323</v>
      </c>
      <c r="D53" s="95">
        <v>0.55000000000000004</v>
      </c>
      <c r="E53" s="95">
        <v>0.56999999999999995</v>
      </c>
      <c r="F53" s="95">
        <v>0.5</v>
      </c>
      <c r="G53" s="95">
        <v>0.51</v>
      </c>
      <c r="H53" s="95">
        <v>0.57999999999999996</v>
      </c>
      <c r="I53" s="95">
        <v>0.51</v>
      </c>
      <c r="J53" s="95">
        <v>0.57999999999999996</v>
      </c>
      <c r="K53" s="96">
        <v>-12.06896551724137</v>
      </c>
      <c r="L53" s="93">
        <v>91</v>
      </c>
      <c r="M53" s="94">
        <v>86315047</v>
      </c>
      <c r="N53" s="94">
        <v>44248346.579999998</v>
      </c>
    </row>
    <row r="54" spans="1:27" ht="12.95" customHeight="1">
      <c r="A54" s="57"/>
      <c r="B54" s="101" t="s">
        <v>223</v>
      </c>
      <c r="C54" s="102" t="s">
        <v>224</v>
      </c>
      <c r="D54" s="95">
        <v>0.27</v>
      </c>
      <c r="E54" s="95">
        <v>0.27</v>
      </c>
      <c r="F54" s="95">
        <v>0.27</v>
      </c>
      <c r="G54" s="95">
        <v>0.27</v>
      </c>
      <c r="H54" s="95">
        <v>0.27</v>
      </c>
      <c r="I54" s="95">
        <v>0.27</v>
      </c>
      <c r="J54" s="95">
        <v>0.27</v>
      </c>
      <c r="K54" s="96">
        <v>0</v>
      </c>
      <c r="L54" s="93">
        <v>1</v>
      </c>
      <c r="M54" s="94">
        <v>34277</v>
      </c>
      <c r="N54" s="94">
        <v>9254.7900000000009</v>
      </c>
    </row>
    <row r="55" spans="1:27" ht="14.1" customHeight="1">
      <c r="A55" s="57"/>
      <c r="B55" s="203" t="s">
        <v>88</v>
      </c>
      <c r="C55" s="204"/>
      <c r="D55" s="205"/>
      <c r="E55" s="206"/>
      <c r="F55" s="206"/>
      <c r="G55" s="206"/>
      <c r="H55" s="206"/>
      <c r="I55" s="206"/>
      <c r="J55" s="206"/>
      <c r="K55" s="207"/>
      <c r="L55" s="59">
        <f>SUM(L51:L54)</f>
        <v>94</v>
      </c>
      <c r="M55" s="59">
        <f>SUM(M51:M54)</f>
        <v>87271676</v>
      </c>
      <c r="N55" s="60">
        <f>SUM(N51:N54)</f>
        <v>44449144.809999995</v>
      </c>
    </row>
    <row r="56" spans="1:27" ht="14.1" customHeight="1">
      <c r="A56" s="57"/>
      <c r="B56" s="200" t="s">
        <v>93</v>
      </c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2"/>
    </row>
    <row r="57" spans="1:27" ht="14.1" customHeight="1">
      <c r="A57" s="57"/>
      <c r="B57" s="101" t="s">
        <v>326</v>
      </c>
      <c r="C57" s="102" t="s">
        <v>327</v>
      </c>
      <c r="D57" s="95">
        <v>5</v>
      </c>
      <c r="E57" s="95">
        <v>5</v>
      </c>
      <c r="F57" s="95">
        <v>4.74</v>
      </c>
      <c r="G57" s="95">
        <v>4.84</v>
      </c>
      <c r="H57" s="95">
        <v>4.96</v>
      </c>
      <c r="I57" s="95">
        <v>5</v>
      </c>
      <c r="J57" s="95">
        <v>5</v>
      </c>
      <c r="K57" s="96">
        <v>0</v>
      </c>
      <c r="L57" s="93">
        <v>38</v>
      </c>
      <c r="M57" s="94">
        <v>4574011</v>
      </c>
      <c r="N57" s="94">
        <v>22139479.300000001</v>
      </c>
    </row>
    <row r="58" spans="1:27" ht="14.1" customHeight="1">
      <c r="A58" s="57"/>
      <c r="B58" s="203" t="s">
        <v>256</v>
      </c>
      <c r="C58" s="204"/>
      <c r="D58" s="205"/>
      <c r="E58" s="206"/>
      <c r="F58" s="206"/>
      <c r="G58" s="206"/>
      <c r="H58" s="206"/>
      <c r="I58" s="206"/>
      <c r="J58" s="206"/>
      <c r="K58" s="207"/>
      <c r="L58" s="94">
        <f>L57</f>
        <v>38</v>
      </c>
      <c r="M58" s="94">
        <f t="shared" ref="M58:N58" si="0">M57</f>
        <v>4574011</v>
      </c>
      <c r="N58" s="94">
        <f t="shared" si="0"/>
        <v>22139479.300000001</v>
      </c>
    </row>
    <row r="59" spans="1:27" ht="12.95" customHeight="1">
      <c r="A59" s="57"/>
      <c r="B59" s="200" t="s">
        <v>82</v>
      </c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2"/>
    </row>
    <row r="60" spans="1:27" ht="12.95" customHeight="1">
      <c r="A60" s="57"/>
      <c r="B60" s="101" t="s">
        <v>33</v>
      </c>
      <c r="C60" s="102" t="s">
        <v>34</v>
      </c>
      <c r="D60" s="95">
        <v>1.55</v>
      </c>
      <c r="E60" s="95">
        <v>1.55</v>
      </c>
      <c r="F60" s="95">
        <v>1.55</v>
      </c>
      <c r="G60" s="95">
        <v>1.55</v>
      </c>
      <c r="H60" s="95">
        <v>1.65</v>
      </c>
      <c r="I60" s="95">
        <v>1.55</v>
      </c>
      <c r="J60" s="95">
        <v>1.65</v>
      </c>
      <c r="K60" s="96">
        <v>-6.06</v>
      </c>
      <c r="L60" s="93">
        <v>4</v>
      </c>
      <c r="M60" s="94">
        <v>997000</v>
      </c>
      <c r="N60" s="94">
        <v>1545350</v>
      </c>
    </row>
    <row r="61" spans="1:27" ht="15" customHeight="1">
      <c r="A61" s="57"/>
      <c r="B61" s="203" t="s">
        <v>89</v>
      </c>
      <c r="C61" s="204"/>
      <c r="D61" s="205"/>
      <c r="E61" s="206"/>
      <c r="F61" s="206"/>
      <c r="G61" s="206"/>
      <c r="H61" s="206"/>
      <c r="I61" s="206"/>
      <c r="J61" s="206"/>
      <c r="K61" s="207"/>
      <c r="L61" s="64">
        <f>SUM(L60)</f>
        <v>4</v>
      </c>
      <c r="M61" s="64">
        <f>SUM(M60)</f>
        <v>997000</v>
      </c>
      <c r="N61" s="64">
        <f>SUM(N60)</f>
        <v>1545350</v>
      </c>
    </row>
    <row r="62" spans="1:27" ht="12.95" customHeight="1">
      <c r="A62" s="57"/>
      <c r="B62" s="200" t="s">
        <v>83</v>
      </c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2"/>
    </row>
    <row r="63" spans="1:27" ht="12.95" customHeight="1">
      <c r="A63" s="57"/>
      <c r="B63" s="46" t="s">
        <v>35</v>
      </c>
      <c r="C63" s="58" t="s">
        <v>36</v>
      </c>
      <c r="D63" s="95">
        <v>2.91</v>
      </c>
      <c r="E63" s="95">
        <v>2.91</v>
      </c>
      <c r="F63" s="95">
        <v>2.9</v>
      </c>
      <c r="G63" s="95">
        <v>2.9</v>
      </c>
      <c r="H63" s="95">
        <v>2.92</v>
      </c>
      <c r="I63" s="95">
        <v>2.9</v>
      </c>
      <c r="J63" s="95">
        <v>2.91</v>
      </c>
      <c r="K63" s="96">
        <v>-0.34</v>
      </c>
      <c r="L63" s="93">
        <v>19</v>
      </c>
      <c r="M63" s="94">
        <v>2706613</v>
      </c>
      <c r="N63" s="94">
        <v>7850177.7000000002</v>
      </c>
    </row>
    <row r="64" spans="1:27" ht="12.95" customHeight="1">
      <c r="A64" s="57"/>
      <c r="B64" s="46" t="s">
        <v>87</v>
      </c>
      <c r="C64" s="58" t="s">
        <v>37</v>
      </c>
      <c r="D64" s="95">
        <v>1.4</v>
      </c>
      <c r="E64" s="95">
        <v>1.44</v>
      </c>
      <c r="F64" s="95">
        <v>1.4</v>
      </c>
      <c r="G64" s="95">
        <v>1.42</v>
      </c>
      <c r="H64" s="95">
        <v>1.49</v>
      </c>
      <c r="I64" s="95">
        <v>1.44</v>
      </c>
      <c r="J64" s="95">
        <v>1.44</v>
      </c>
      <c r="K64" s="96">
        <v>0</v>
      </c>
      <c r="L64" s="93">
        <v>6</v>
      </c>
      <c r="M64" s="94">
        <v>1045289</v>
      </c>
      <c r="N64" s="94">
        <v>1487716.16</v>
      </c>
    </row>
    <row r="65" spans="1:27" ht="12.95" customHeight="1">
      <c r="A65" s="57"/>
      <c r="B65" s="203" t="s">
        <v>90</v>
      </c>
      <c r="C65" s="204"/>
      <c r="D65" s="205"/>
      <c r="E65" s="206"/>
      <c r="F65" s="206"/>
      <c r="G65" s="206"/>
      <c r="H65" s="206"/>
      <c r="I65" s="206"/>
      <c r="J65" s="206"/>
      <c r="K65" s="207"/>
      <c r="L65" s="64">
        <f>SUM(L63:L64)</f>
        <v>25</v>
      </c>
      <c r="M65" s="64">
        <f>SUM(M63:M64)</f>
        <v>3751902</v>
      </c>
      <c r="N65" s="64">
        <f>SUM(N63:N64)</f>
        <v>9337893.8599999994</v>
      </c>
    </row>
    <row r="66" spans="1:27" ht="12.95" customHeight="1">
      <c r="A66" s="57"/>
      <c r="B66" s="200" t="s">
        <v>31</v>
      </c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2"/>
    </row>
    <row r="67" spans="1:27" ht="12.95" customHeight="1">
      <c r="A67" s="57"/>
      <c r="B67" s="46" t="s">
        <v>233</v>
      </c>
      <c r="C67" s="58" t="s">
        <v>234</v>
      </c>
      <c r="D67" s="95">
        <v>25.37</v>
      </c>
      <c r="E67" s="95">
        <v>25.37</v>
      </c>
      <c r="F67" s="95">
        <v>25.35</v>
      </c>
      <c r="G67" s="95">
        <v>25.36</v>
      </c>
      <c r="H67" s="95">
        <v>25.37</v>
      </c>
      <c r="I67" s="95">
        <v>25.35</v>
      </c>
      <c r="J67" s="95">
        <v>25.37</v>
      </c>
      <c r="K67" s="96">
        <v>-0.08</v>
      </c>
      <c r="L67" s="93">
        <v>2</v>
      </c>
      <c r="M67" s="94">
        <v>213</v>
      </c>
      <c r="N67" s="94">
        <v>5401.81</v>
      </c>
    </row>
    <row r="68" spans="1:27" ht="12.95" customHeight="1">
      <c r="A68" s="57"/>
      <c r="B68" s="203" t="s">
        <v>91</v>
      </c>
      <c r="C68" s="204"/>
      <c r="D68" s="205"/>
      <c r="E68" s="206"/>
      <c r="F68" s="206"/>
      <c r="G68" s="206"/>
      <c r="H68" s="206"/>
      <c r="I68" s="206"/>
      <c r="J68" s="206"/>
      <c r="K68" s="207"/>
      <c r="L68" s="64">
        <f>SUM(L67:L67)</f>
        <v>2</v>
      </c>
      <c r="M68" s="64">
        <f>SUM(M67:M67)</f>
        <v>213</v>
      </c>
      <c r="N68" s="64">
        <f>SUM(N67:N67)</f>
        <v>5401.81</v>
      </c>
    </row>
    <row r="69" spans="1:27" s="51" customFormat="1" ht="14.1" customHeight="1">
      <c r="B69" s="65" t="s">
        <v>117</v>
      </c>
      <c r="C69" s="208"/>
      <c r="D69" s="209"/>
      <c r="E69" s="209"/>
      <c r="F69" s="209"/>
      <c r="G69" s="209"/>
      <c r="H69" s="209"/>
      <c r="I69" s="209"/>
      <c r="J69" s="209"/>
      <c r="K69" s="210"/>
      <c r="L69" s="66">
        <f>L65+L55+L68+L61+L58</f>
        <v>163</v>
      </c>
      <c r="M69" s="66">
        <f t="shared" ref="M69:N69" si="1">M65+M55+M68+M61+M58</f>
        <v>96594802</v>
      </c>
      <c r="N69" s="66">
        <f t="shared" si="1"/>
        <v>77477269.780000001</v>
      </c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</row>
    <row r="70" spans="1:27" s="51" customFormat="1" ht="22.5" customHeight="1">
      <c r="A70" s="50"/>
      <c r="B70" s="211" t="s">
        <v>321</v>
      </c>
      <c r="C70" s="212"/>
      <c r="D70" s="212"/>
      <c r="E70" s="212"/>
      <c r="F70" s="212"/>
      <c r="G70" s="212"/>
      <c r="H70" s="212"/>
      <c r="I70" s="212"/>
      <c r="J70" s="212"/>
      <c r="K70" s="212"/>
      <c r="L70" s="212"/>
      <c r="M70" s="212"/>
      <c r="N70" s="213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</row>
    <row r="71" spans="1:27" s="51" customFormat="1" ht="44.25" customHeight="1">
      <c r="B71" s="52" t="s">
        <v>15</v>
      </c>
      <c r="C71" s="53" t="s">
        <v>20</v>
      </c>
      <c r="D71" s="53" t="s">
        <v>21</v>
      </c>
      <c r="E71" s="53" t="s">
        <v>22</v>
      </c>
      <c r="F71" s="53" t="s">
        <v>23</v>
      </c>
      <c r="G71" s="53" t="s">
        <v>24</v>
      </c>
      <c r="H71" s="53" t="s">
        <v>25</v>
      </c>
      <c r="I71" s="53" t="s">
        <v>19</v>
      </c>
      <c r="J71" s="53" t="s">
        <v>26</v>
      </c>
      <c r="K71" s="54" t="s">
        <v>27</v>
      </c>
      <c r="L71" s="55" t="s">
        <v>28</v>
      </c>
      <c r="M71" s="55" t="s">
        <v>18</v>
      </c>
      <c r="N71" s="56" t="s">
        <v>7</v>
      </c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</row>
    <row r="72" spans="1:27" ht="12.95" customHeight="1">
      <c r="A72" s="57"/>
      <c r="B72" s="200" t="s">
        <v>83</v>
      </c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2"/>
    </row>
    <row r="73" spans="1:27" ht="12.95" customHeight="1">
      <c r="A73" s="57"/>
      <c r="B73" s="89" t="s">
        <v>197</v>
      </c>
      <c r="C73" s="90" t="s">
        <v>198</v>
      </c>
      <c r="D73" s="95">
        <v>1.44</v>
      </c>
      <c r="E73" s="95">
        <v>1.44</v>
      </c>
      <c r="F73" s="95">
        <v>1.4</v>
      </c>
      <c r="G73" s="95">
        <v>1.4</v>
      </c>
      <c r="H73" s="95">
        <v>1.44</v>
      </c>
      <c r="I73" s="95">
        <v>1.4</v>
      </c>
      <c r="J73" s="95">
        <v>1.44</v>
      </c>
      <c r="K73" s="96">
        <v>-2.78</v>
      </c>
      <c r="L73" s="93">
        <v>3</v>
      </c>
      <c r="M73" s="94">
        <v>221220</v>
      </c>
      <c r="N73" s="94">
        <v>309870</v>
      </c>
    </row>
    <row r="74" spans="1:27" ht="12.95" customHeight="1">
      <c r="A74" s="57"/>
      <c r="B74" s="89" t="s">
        <v>131</v>
      </c>
      <c r="C74" s="90" t="s">
        <v>132</v>
      </c>
      <c r="D74" s="95">
        <v>1.4</v>
      </c>
      <c r="E74" s="95">
        <v>1.45</v>
      </c>
      <c r="F74" s="95">
        <v>1.4</v>
      </c>
      <c r="G74" s="95">
        <v>1.4</v>
      </c>
      <c r="H74" s="95">
        <v>1.4</v>
      </c>
      <c r="I74" s="95">
        <v>1.45</v>
      </c>
      <c r="J74" s="95">
        <v>1.4</v>
      </c>
      <c r="K74" s="96">
        <v>3.57</v>
      </c>
      <c r="L74" s="93">
        <v>2</v>
      </c>
      <c r="M74" s="94">
        <v>31100</v>
      </c>
      <c r="N74" s="94">
        <v>43690</v>
      </c>
    </row>
    <row r="75" spans="1:27" ht="12.95" customHeight="1">
      <c r="A75" s="57"/>
      <c r="B75" s="89" t="s">
        <v>242</v>
      </c>
      <c r="C75" s="90" t="s">
        <v>241</v>
      </c>
      <c r="D75" s="95">
        <v>1.87</v>
      </c>
      <c r="E75" s="95">
        <v>1.87</v>
      </c>
      <c r="F75" s="95">
        <v>1.87</v>
      </c>
      <c r="G75" s="95">
        <v>1.87</v>
      </c>
      <c r="H75" s="95">
        <v>1.87</v>
      </c>
      <c r="I75" s="95">
        <v>1.87</v>
      </c>
      <c r="J75" s="95">
        <v>1.87</v>
      </c>
      <c r="K75" s="96">
        <v>0</v>
      </c>
      <c r="L75" s="93">
        <v>4</v>
      </c>
      <c r="M75" s="94">
        <v>72657</v>
      </c>
      <c r="N75" s="94">
        <v>135868.59</v>
      </c>
    </row>
    <row r="76" spans="1:27" ht="12.95" customHeight="1">
      <c r="A76" s="57"/>
      <c r="B76" s="89" t="s">
        <v>161</v>
      </c>
      <c r="C76" s="90" t="s">
        <v>162</v>
      </c>
      <c r="D76" s="95">
        <v>1.88</v>
      </c>
      <c r="E76" s="95">
        <v>1.88</v>
      </c>
      <c r="F76" s="95">
        <v>1.88</v>
      </c>
      <c r="G76" s="95">
        <v>1.88</v>
      </c>
      <c r="H76" s="95">
        <v>1.88</v>
      </c>
      <c r="I76" s="95">
        <v>1.88</v>
      </c>
      <c r="J76" s="95">
        <v>1.88</v>
      </c>
      <c r="K76" s="96">
        <v>0</v>
      </c>
      <c r="L76" s="93">
        <v>2</v>
      </c>
      <c r="M76" s="94">
        <v>31724</v>
      </c>
      <c r="N76" s="94">
        <v>59641.120000000003</v>
      </c>
    </row>
    <row r="77" spans="1:27" ht="12.95" customHeight="1">
      <c r="A77" s="57"/>
      <c r="B77" s="89" t="s">
        <v>38</v>
      </c>
      <c r="C77" s="90" t="s">
        <v>39</v>
      </c>
      <c r="D77" s="95">
        <v>1.29</v>
      </c>
      <c r="E77" s="95">
        <v>1.29</v>
      </c>
      <c r="F77" s="95">
        <v>1.29</v>
      </c>
      <c r="G77" s="95">
        <v>1.29</v>
      </c>
      <c r="H77" s="95">
        <v>1.29</v>
      </c>
      <c r="I77" s="95">
        <v>1.29</v>
      </c>
      <c r="J77" s="95">
        <v>1.29</v>
      </c>
      <c r="K77" s="96">
        <v>0</v>
      </c>
      <c r="L77" s="93">
        <v>4</v>
      </c>
      <c r="M77" s="94">
        <v>51031</v>
      </c>
      <c r="N77" s="94">
        <v>65829.990000000005</v>
      </c>
    </row>
    <row r="78" spans="1:27" ht="12.95" customHeight="1">
      <c r="A78" s="57"/>
      <c r="B78" s="203" t="s">
        <v>90</v>
      </c>
      <c r="C78" s="204"/>
      <c r="D78" s="205"/>
      <c r="E78" s="206"/>
      <c r="F78" s="206"/>
      <c r="G78" s="206"/>
      <c r="H78" s="206"/>
      <c r="I78" s="206"/>
      <c r="J78" s="206"/>
      <c r="K78" s="207"/>
      <c r="L78" s="64">
        <f>SUM(L73:L77)</f>
        <v>15</v>
      </c>
      <c r="M78" s="64">
        <f>SUM(M73:M77)</f>
        <v>407732</v>
      </c>
      <c r="N78" s="64">
        <f>SUM(N73:N77)</f>
        <v>614899.69999999995</v>
      </c>
    </row>
    <row r="79" spans="1:27" ht="12.95" customHeight="1">
      <c r="A79" s="57"/>
      <c r="B79" s="200" t="s">
        <v>31</v>
      </c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2"/>
    </row>
    <row r="80" spans="1:27" ht="12.95" customHeight="1">
      <c r="A80" s="57"/>
      <c r="B80" s="89" t="s">
        <v>178</v>
      </c>
      <c r="C80" s="90" t="s">
        <v>179</v>
      </c>
      <c r="D80" s="95">
        <v>18.87</v>
      </c>
      <c r="E80" s="95">
        <v>18.87</v>
      </c>
      <c r="F80" s="95">
        <v>18.649999999999999</v>
      </c>
      <c r="G80" s="95">
        <v>18.670000000000002</v>
      </c>
      <c r="H80" s="95">
        <v>18.75</v>
      </c>
      <c r="I80" s="95">
        <v>18.649999999999999</v>
      </c>
      <c r="J80" s="95">
        <v>18.5</v>
      </c>
      <c r="K80" s="96">
        <v>0.81</v>
      </c>
      <c r="L80" s="93">
        <v>6</v>
      </c>
      <c r="M80" s="94">
        <v>197617</v>
      </c>
      <c r="N80" s="94">
        <v>3688867.65</v>
      </c>
    </row>
    <row r="81" spans="1:27" ht="15.75">
      <c r="A81" s="57"/>
      <c r="B81" s="203" t="s">
        <v>91</v>
      </c>
      <c r="C81" s="204"/>
      <c r="D81" s="205"/>
      <c r="E81" s="206"/>
      <c r="F81" s="206"/>
      <c r="G81" s="206"/>
      <c r="H81" s="206"/>
      <c r="I81" s="206"/>
      <c r="J81" s="206"/>
      <c r="K81" s="207"/>
      <c r="L81" s="64">
        <f>SUM(L80:L80)</f>
        <v>6</v>
      </c>
      <c r="M81" s="64">
        <f>SUM(M80:M80)</f>
        <v>197617</v>
      </c>
      <c r="N81" s="64">
        <f>SUM(N80:N80)</f>
        <v>3688867.65</v>
      </c>
    </row>
    <row r="82" spans="1:27" ht="12.95" customHeight="1">
      <c r="A82" s="57"/>
      <c r="B82" s="200" t="s">
        <v>84</v>
      </c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2"/>
    </row>
    <row r="83" spans="1:27" ht="12.95" customHeight="1">
      <c r="A83" s="57"/>
      <c r="B83" s="101" t="s">
        <v>276</v>
      </c>
      <c r="C83" s="102" t="s">
        <v>277</v>
      </c>
      <c r="D83" s="76">
        <v>5.7</v>
      </c>
      <c r="E83" s="76">
        <v>5.79</v>
      </c>
      <c r="F83" s="76">
        <v>5.7</v>
      </c>
      <c r="G83" s="76">
        <v>5.72</v>
      </c>
      <c r="H83" s="76">
        <v>5.66</v>
      </c>
      <c r="I83" s="76">
        <v>5.7</v>
      </c>
      <c r="J83" s="76">
        <v>5.7</v>
      </c>
      <c r="K83" s="77">
        <v>0</v>
      </c>
      <c r="L83" s="78">
        <v>59</v>
      </c>
      <c r="M83" s="79">
        <v>6817811</v>
      </c>
      <c r="N83" s="79">
        <v>38977911.799999997</v>
      </c>
    </row>
    <row r="84" spans="1:27" ht="12.75" customHeight="1">
      <c r="A84" s="57"/>
      <c r="B84" s="203" t="s">
        <v>267</v>
      </c>
      <c r="C84" s="204"/>
      <c r="D84" s="205"/>
      <c r="E84" s="206"/>
      <c r="F84" s="206"/>
      <c r="G84" s="206"/>
      <c r="H84" s="206"/>
      <c r="I84" s="206"/>
      <c r="J84" s="206"/>
      <c r="K84" s="207"/>
      <c r="L84" s="63">
        <f>SUM(L83)</f>
        <v>59</v>
      </c>
      <c r="M84" s="60">
        <f>SUM(M83)</f>
        <v>6817811</v>
      </c>
      <c r="N84" s="60">
        <f>SUM(N83)</f>
        <v>38977911.799999997</v>
      </c>
    </row>
    <row r="85" spans="1:27" s="51" customFormat="1" ht="12.95" customHeight="1">
      <c r="B85" s="65" t="s">
        <v>70</v>
      </c>
      <c r="C85" s="208"/>
      <c r="D85" s="209"/>
      <c r="E85" s="209"/>
      <c r="F85" s="209"/>
      <c r="G85" s="209"/>
      <c r="H85" s="209"/>
      <c r="I85" s="209"/>
      <c r="J85" s="209"/>
      <c r="K85" s="210"/>
      <c r="L85" s="66">
        <f>L78+L81+L84</f>
        <v>80</v>
      </c>
      <c r="M85" s="66">
        <f t="shared" ref="M85:N85" si="2">M78+M81+M84</f>
        <v>7423160</v>
      </c>
      <c r="N85" s="66">
        <f t="shared" si="2"/>
        <v>43281679.149999999</v>
      </c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</row>
    <row r="86" spans="1:27" s="51" customFormat="1" ht="12.95" customHeight="1">
      <c r="B86" s="65" t="s">
        <v>40</v>
      </c>
      <c r="C86" s="208"/>
      <c r="D86" s="209"/>
      <c r="E86" s="209"/>
      <c r="F86" s="209"/>
      <c r="G86" s="209"/>
      <c r="H86" s="209"/>
      <c r="I86" s="209"/>
      <c r="J86" s="209"/>
      <c r="K86" s="210"/>
      <c r="L86" s="66">
        <f>L85+L69+L47</f>
        <v>916</v>
      </c>
      <c r="M86" s="66">
        <f>M85+M69+M47</f>
        <v>408994653</v>
      </c>
      <c r="N86" s="66">
        <f>N85+N69+N47</f>
        <v>713078198.18000007</v>
      </c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</row>
    <row r="87" spans="1:27" ht="12.95" customHeight="1">
      <c r="A87" s="57"/>
      <c r="N87" s="70"/>
    </row>
    <row r="88" spans="1:27" s="51" customFormat="1" ht="18.75" customHeight="1">
      <c r="B88" s="57"/>
      <c r="C88" s="67"/>
      <c r="D88" s="57"/>
      <c r="E88" s="57"/>
      <c r="F88" s="57"/>
      <c r="G88" s="57"/>
      <c r="H88" s="57"/>
      <c r="I88" s="57"/>
      <c r="J88" s="68"/>
      <c r="K88" s="69"/>
      <c r="L88" s="70"/>
      <c r="M88" s="70"/>
      <c r="N88" s="71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</row>
    <row r="89" spans="1:27" s="51" customFormat="1" ht="18.75" customHeight="1">
      <c r="B89" s="57"/>
      <c r="C89" s="67"/>
      <c r="D89" s="57"/>
      <c r="E89" s="57"/>
      <c r="F89" s="57"/>
      <c r="G89" s="57"/>
      <c r="H89" s="57"/>
      <c r="I89" s="57"/>
      <c r="J89" s="68"/>
      <c r="K89" s="69"/>
      <c r="L89" s="70"/>
      <c r="M89" s="70"/>
      <c r="N89" s="71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</row>
    <row r="90" spans="1:27" ht="12.95" customHeight="1">
      <c r="A90" s="57"/>
    </row>
  </sheetData>
  <mergeCells count="52">
    <mergeCell ref="D20:K20"/>
    <mergeCell ref="B61:C61"/>
    <mergeCell ref="D61:K61"/>
    <mergeCell ref="B30:N30"/>
    <mergeCell ref="B44:N44"/>
    <mergeCell ref="B46:C46"/>
    <mergeCell ref="D46:K46"/>
    <mergeCell ref="B59:N59"/>
    <mergeCell ref="D55:K55"/>
    <mergeCell ref="D29:K29"/>
    <mergeCell ref="B21:N21"/>
    <mergeCell ref="B24:C24"/>
    <mergeCell ref="D24:K24"/>
    <mergeCell ref="B48:N48"/>
    <mergeCell ref="B50:N50"/>
    <mergeCell ref="B55:C55"/>
    <mergeCell ref="B66:N66"/>
    <mergeCell ref="B82:N82"/>
    <mergeCell ref="B29:C29"/>
    <mergeCell ref="D84:K84"/>
    <mergeCell ref="B1:N1"/>
    <mergeCell ref="D36:K36"/>
    <mergeCell ref="B36:C36"/>
    <mergeCell ref="C47:K47"/>
    <mergeCell ref="B37:N37"/>
    <mergeCell ref="D43:K43"/>
    <mergeCell ref="B43:C43"/>
    <mergeCell ref="D16:K16"/>
    <mergeCell ref="B16:C16"/>
    <mergeCell ref="B3:N3"/>
    <mergeCell ref="B17:N17"/>
    <mergeCell ref="B20:C20"/>
    <mergeCell ref="B68:C68"/>
    <mergeCell ref="D68:K68"/>
    <mergeCell ref="C86:K86"/>
    <mergeCell ref="B70:N70"/>
    <mergeCell ref="C85:K85"/>
    <mergeCell ref="B72:N72"/>
    <mergeCell ref="B78:C78"/>
    <mergeCell ref="D78:K78"/>
    <mergeCell ref="B79:N79"/>
    <mergeCell ref="B81:C81"/>
    <mergeCell ref="D81:K81"/>
    <mergeCell ref="B84:C84"/>
    <mergeCell ref="C69:K69"/>
    <mergeCell ref="B25:N25"/>
    <mergeCell ref="B65:C65"/>
    <mergeCell ref="D65:K65"/>
    <mergeCell ref="B62:N62"/>
    <mergeCell ref="B56:N56"/>
    <mergeCell ref="B58:C58"/>
    <mergeCell ref="D58:K58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1"/>
  <sheetViews>
    <sheetView topLeftCell="A4" zoomScale="130" zoomScaleNormal="130" workbookViewId="0">
      <selection activeCell="D18" sqref="D18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14" t="s">
        <v>316</v>
      </c>
      <c r="B1" s="214"/>
      <c r="C1" s="214"/>
      <c r="D1" s="214"/>
    </row>
    <row r="2" spans="1:4" ht="14.1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4.1" customHeight="1">
      <c r="A3" s="215" t="s">
        <v>29</v>
      </c>
      <c r="B3" s="216"/>
      <c r="C3" s="216"/>
      <c r="D3" s="217"/>
    </row>
    <row r="4" spans="1:4" ht="14.1" customHeight="1">
      <c r="A4" s="101" t="s">
        <v>125</v>
      </c>
      <c r="B4" s="102" t="s">
        <v>126</v>
      </c>
      <c r="C4" s="95">
        <v>0.08</v>
      </c>
      <c r="D4" s="95">
        <v>0.08</v>
      </c>
    </row>
    <row r="5" spans="1:4" ht="14.1" customHeight="1">
      <c r="A5" s="101" t="s">
        <v>175</v>
      </c>
      <c r="B5" s="102" t="s">
        <v>133</v>
      </c>
      <c r="C5" s="95">
        <v>0.16</v>
      </c>
      <c r="D5" s="95">
        <v>0.16</v>
      </c>
    </row>
    <row r="6" spans="1:4" ht="14.1" customHeight="1">
      <c r="A6" s="101" t="s">
        <v>284</v>
      </c>
      <c r="B6" s="102" t="s">
        <v>285</v>
      </c>
      <c r="C6" s="95">
        <v>1.75</v>
      </c>
      <c r="D6" s="95">
        <v>1.75</v>
      </c>
    </row>
    <row r="7" spans="1:4" ht="14.1" customHeight="1">
      <c r="A7" s="101" t="s">
        <v>304</v>
      </c>
      <c r="B7" s="102" t="s">
        <v>305</v>
      </c>
      <c r="C7" s="95">
        <v>0.35</v>
      </c>
      <c r="D7" s="95">
        <v>0.35</v>
      </c>
    </row>
    <row r="8" spans="1:4" ht="14.1" customHeight="1">
      <c r="A8" s="101" t="s">
        <v>261</v>
      </c>
      <c r="B8" s="102" t="s">
        <v>262</v>
      </c>
      <c r="C8" s="95">
        <v>1.35</v>
      </c>
      <c r="D8" s="95">
        <v>1.35</v>
      </c>
    </row>
    <row r="9" spans="1:4" ht="14.1" customHeight="1">
      <c r="A9" s="101" t="s">
        <v>176</v>
      </c>
      <c r="B9" s="102" t="s">
        <v>177</v>
      </c>
      <c r="C9" s="95">
        <v>1</v>
      </c>
      <c r="D9" s="95">
        <v>1</v>
      </c>
    </row>
    <row r="10" spans="1:4" ht="14.1" customHeight="1">
      <c r="A10" s="46" t="s">
        <v>139</v>
      </c>
      <c r="B10" s="58" t="s">
        <v>140</v>
      </c>
      <c r="C10" s="95">
        <v>0.95</v>
      </c>
      <c r="D10" s="95">
        <v>0.95</v>
      </c>
    </row>
    <row r="11" spans="1:4" ht="14.1" customHeight="1">
      <c r="A11" s="215" t="s">
        <v>93</v>
      </c>
      <c r="B11" s="216"/>
      <c r="C11" s="216"/>
      <c r="D11" s="217"/>
    </row>
    <row r="12" spans="1:4" ht="14.1" customHeight="1">
      <c r="A12" s="46" t="s">
        <v>215</v>
      </c>
      <c r="B12" s="58" t="s">
        <v>216</v>
      </c>
      <c r="C12" s="95">
        <v>0.72</v>
      </c>
      <c r="D12" s="95">
        <v>0.72</v>
      </c>
    </row>
    <row r="13" spans="1:4" ht="14.1" customHeight="1">
      <c r="A13" s="218" t="s">
        <v>82</v>
      </c>
      <c r="B13" s="219"/>
      <c r="C13" s="219"/>
      <c r="D13" s="220"/>
    </row>
    <row r="14" spans="1:4" ht="14.1" customHeight="1">
      <c r="A14" s="46" t="s">
        <v>259</v>
      </c>
      <c r="B14" s="58" t="s">
        <v>260</v>
      </c>
      <c r="C14" s="76">
        <v>0.69</v>
      </c>
      <c r="D14" s="76">
        <v>0.69</v>
      </c>
    </row>
    <row r="15" spans="1:4" ht="14.1" customHeight="1">
      <c r="A15" s="46" t="s">
        <v>135</v>
      </c>
      <c r="B15" s="58" t="s">
        <v>136</v>
      </c>
      <c r="C15" s="76">
        <v>0.54</v>
      </c>
      <c r="D15" s="76">
        <v>0.54</v>
      </c>
    </row>
    <row r="16" spans="1:4" ht="14.1" customHeight="1">
      <c r="A16" s="218" t="s">
        <v>83</v>
      </c>
      <c r="B16" s="219"/>
      <c r="C16" s="219"/>
      <c r="D16" s="220"/>
    </row>
    <row r="17" spans="1:4" ht="14.1" customHeight="1">
      <c r="A17" s="101" t="s">
        <v>207</v>
      </c>
      <c r="B17" s="102" t="s">
        <v>208</v>
      </c>
      <c r="C17" s="95">
        <v>22.71</v>
      </c>
      <c r="D17" s="95">
        <v>22.5</v>
      </c>
    </row>
    <row r="18" spans="1:4" ht="14.1" customHeight="1">
      <c r="A18" s="101" t="s">
        <v>110</v>
      </c>
      <c r="B18" s="102" t="s">
        <v>111</v>
      </c>
      <c r="C18" s="95">
        <v>2</v>
      </c>
      <c r="D18" s="95">
        <v>2</v>
      </c>
    </row>
    <row r="19" spans="1:4" ht="14.1" customHeight="1">
      <c r="A19" s="101" t="s">
        <v>96</v>
      </c>
      <c r="B19" s="102" t="s">
        <v>97</v>
      </c>
      <c r="C19" s="95">
        <v>5.04</v>
      </c>
      <c r="D19" s="95">
        <v>5.04</v>
      </c>
    </row>
    <row r="20" spans="1:4" ht="14.1" customHeight="1">
      <c r="A20" s="215" t="s">
        <v>31</v>
      </c>
      <c r="B20" s="216"/>
      <c r="C20" s="216"/>
      <c r="D20" s="217"/>
    </row>
    <row r="21" spans="1:4" ht="14.1" customHeight="1">
      <c r="A21" s="46" t="s">
        <v>169</v>
      </c>
      <c r="B21" s="58" t="s">
        <v>170</v>
      </c>
      <c r="C21" s="95">
        <v>102</v>
      </c>
      <c r="D21" s="95">
        <v>102</v>
      </c>
    </row>
    <row r="22" spans="1:4" ht="14.1" customHeight="1">
      <c r="A22" s="215" t="s">
        <v>84</v>
      </c>
      <c r="B22" s="216"/>
      <c r="C22" s="216"/>
      <c r="D22" s="217"/>
    </row>
    <row r="23" spans="1:4" ht="14.1" customHeight="1">
      <c r="A23" s="101" t="s">
        <v>86</v>
      </c>
      <c r="B23" s="102" t="s">
        <v>43</v>
      </c>
      <c r="C23" s="95">
        <v>0.36</v>
      </c>
      <c r="D23" s="76">
        <v>0.36</v>
      </c>
    </row>
    <row r="24" spans="1:4" ht="14.1" customHeight="1">
      <c r="A24" s="46" t="s">
        <v>145</v>
      </c>
      <c r="B24" s="58" t="s">
        <v>146</v>
      </c>
      <c r="C24" s="95">
        <v>2.11</v>
      </c>
      <c r="D24" s="95">
        <v>2.11</v>
      </c>
    </row>
    <row r="25" spans="1:4" ht="14.1" customHeight="1">
      <c r="A25" s="46" t="s">
        <v>301</v>
      </c>
      <c r="B25" s="58" t="s">
        <v>302</v>
      </c>
      <c r="C25" s="95">
        <v>11</v>
      </c>
      <c r="D25" s="95">
        <v>11</v>
      </c>
    </row>
    <row r="26" spans="1:4" ht="14.1" customHeight="1">
      <c r="A26" s="46" t="s">
        <v>217</v>
      </c>
      <c r="B26" s="58" t="s">
        <v>218</v>
      </c>
      <c r="C26" s="76">
        <v>5.99</v>
      </c>
      <c r="D26" s="76">
        <v>5.99</v>
      </c>
    </row>
    <row r="27" spans="1:4" ht="14.1" customHeight="1">
      <c r="A27" s="72" t="s">
        <v>41</v>
      </c>
      <c r="B27" s="72" t="s">
        <v>20</v>
      </c>
      <c r="C27" s="72" t="s">
        <v>92</v>
      </c>
      <c r="D27" s="72" t="s">
        <v>19</v>
      </c>
    </row>
    <row r="28" spans="1:4" ht="14.1" customHeight="1">
      <c r="A28" s="218" t="s">
        <v>29</v>
      </c>
      <c r="B28" s="219"/>
      <c r="C28" s="219"/>
      <c r="D28" s="220"/>
    </row>
    <row r="29" spans="1:4" ht="14.1" customHeight="1">
      <c r="A29" s="101" t="s">
        <v>324</v>
      </c>
      <c r="B29" s="102" t="s">
        <v>325</v>
      </c>
      <c r="C29" s="95">
        <v>1</v>
      </c>
      <c r="D29" s="95">
        <v>1</v>
      </c>
    </row>
    <row r="30" spans="1:4" ht="14.1" customHeight="1">
      <c r="A30" s="101" t="s">
        <v>299</v>
      </c>
      <c r="B30" s="102" t="s">
        <v>300</v>
      </c>
      <c r="C30" s="95">
        <v>0.85</v>
      </c>
      <c r="D30" s="95">
        <v>0.85</v>
      </c>
    </row>
    <row r="31" spans="1:4" ht="14.1" customHeight="1">
      <c r="A31" s="101" t="s">
        <v>280</v>
      </c>
      <c r="B31" s="102" t="s">
        <v>281</v>
      </c>
      <c r="C31" s="95">
        <v>1</v>
      </c>
      <c r="D31" s="95">
        <v>1</v>
      </c>
    </row>
    <row r="32" spans="1:4" ht="14.1" customHeight="1">
      <c r="A32" s="46" t="s">
        <v>245</v>
      </c>
      <c r="B32" s="58" t="s">
        <v>246</v>
      </c>
      <c r="C32" s="95">
        <v>0.05</v>
      </c>
      <c r="D32" s="95">
        <v>0.05</v>
      </c>
    </row>
    <row r="33" spans="1:4" ht="14.1" customHeight="1">
      <c r="A33" s="46" t="s">
        <v>205</v>
      </c>
      <c r="B33" s="58" t="s">
        <v>206</v>
      </c>
      <c r="C33" s="95">
        <v>7.0000000000000007E-2</v>
      </c>
      <c r="D33" s="95">
        <v>7.0000000000000007E-2</v>
      </c>
    </row>
    <row r="34" spans="1:4" ht="14.1" customHeight="1">
      <c r="A34" s="46" t="s">
        <v>278</v>
      </c>
      <c r="B34" s="58" t="s">
        <v>279</v>
      </c>
      <c r="C34" s="76">
        <v>0.11</v>
      </c>
      <c r="D34" s="95">
        <v>0.11</v>
      </c>
    </row>
    <row r="35" spans="1:4" ht="14.1" customHeight="1">
      <c r="A35" s="46" t="s">
        <v>263</v>
      </c>
      <c r="B35" s="58" t="s">
        <v>264</v>
      </c>
      <c r="C35" s="76">
        <v>1</v>
      </c>
      <c r="D35" s="95">
        <v>1</v>
      </c>
    </row>
    <row r="36" spans="1:4" ht="14.1" customHeight="1">
      <c r="A36" s="46" t="s">
        <v>280</v>
      </c>
      <c r="B36" s="58" t="s">
        <v>281</v>
      </c>
      <c r="C36" s="95">
        <v>1</v>
      </c>
      <c r="D36" s="95">
        <v>1</v>
      </c>
    </row>
    <row r="37" spans="1:4" ht="14.1" customHeight="1">
      <c r="A37" s="101" t="s">
        <v>268</v>
      </c>
      <c r="B37" s="102" t="s">
        <v>269</v>
      </c>
      <c r="C37" s="95">
        <v>1.01</v>
      </c>
      <c r="D37" s="95">
        <v>1.01</v>
      </c>
    </row>
    <row r="38" spans="1:4" ht="14.1" customHeight="1">
      <c r="A38" s="101" t="s">
        <v>213</v>
      </c>
      <c r="B38" s="102" t="s">
        <v>214</v>
      </c>
      <c r="C38" s="95">
        <v>1.05</v>
      </c>
      <c r="D38" s="95">
        <v>1.05</v>
      </c>
    </row>
    <row r="39" spans="1:4" ht="14.1" customHeight="1">
      <c r="A39" s="46" t="s">
        <v>182</v>
      </c>
      <c r="B39" s="58" t="s">
        <v>183</v>
      </c>
      <c r="C39" s="81">
        <v>1</v>
      </c>
      <c r="D39" s="86">
        <v>1</v>
      </c>
    </row>
    <row r="40" spans="1:4" ht="14.1" customHeight="1">
      <c r="A40" s="84" t="s">
        <v>171</v>
      </c>
      <c r="B40" s="85" t="s">
        <v>172</v>
      </c>
      <c r="C40" s="81">
        <v>1</v>
      </c>
      <c r="D40" s="81">
        <v>1</v>
      </c>
    </row>
    <row r="41" spans="1:4" ht="14.1" customHeight="1">
      <c r="A41" s="46" t="s">
        <v>147</v>
      </c>
      <c r="B41" s="58" t="s">
        <v>148</v>
      </c>
      <c r="C41" s="81">
        <v>0.75</v>
      </c>
      <c r="D41" s="81">
        <v>0.75</v>
      </c>
    </row>
    <row r="42" spans="1:4" ht="14.1" customHeight="1">
      <c r="A42" s="46" t="s">
        <v>129</v>
      </c>
      <c r="B42" s="58" t="s">
        <v>130</v>
      </c>
      <c r="C42" s="81">
        <v>1</v>
      </c>
      <c r="D42" s="81">
        <v>1</v>
      </c>
    </row>
    <row r="43" spans="1:4" ht="14.1" customHeight="1">
      <c r="A43" s="46" t="s">
        <v>98</v>
      </c>
      <c r="B43" s="58" t="s">
        <v>99</v>
      </c>
      <c r="C43" s="81">
        <v>0.94</v>
      </c>
      <c r="D43" s="81">
        <v>0.94</v>
      </c>
    </row>
    <row r="44" spans="1:4" ht="14.1" customHeight="1">
      <c r="A44" s="82" t="s">
        <v>163</v>
      </c>
      <c r="B44" s="83" t="s">
        <v>164</v>
      </c>
      <c r="C44" s="81">
        <v>1</v>
      </c>
      <c r="D44" s="81">
        <v>1</v>
      </c>
    </row>
    <row r="45" spans="1:4" ht="14.1" customHeight="1">
      <c r="A45" s="218" t="s">
        <v>134</v>
      </c>
      <c r="B45" s="219"/>
      <c r="C45" s="219"/>
      <c r="D45" s="220"/>
    </row>
    <row r="46" spans="1:4" ht="14.1" customHeight="1">
      <c r="A46" s="46" t="s">
        <v>194</v>
      </c>
      <c r="B46" s="58" t="s">
        <v>193</v>
      </c>
      <c r="C46" s="95">
        <v>0.69</v>
      </c>
      <c r="D46" s="95">
        <v>0.69</v>
      </c>
    </row>
    <row r="47" spans="1:4" ht="14.1" customHeight="1">
      <c r="A47" s="101" t="s">
        <v>306</v>
      </c>
      <c r="B47" s="102" t="s">
        <v>307</v>
      </c>
      <c r="C47" s="95">
        <v>1.26</v>
      </c>
      <c r="D47" s="95">
        <v>1.26</v>
      </c>
    </row>
    <row r="48" spans="1:4" ht="14.1" customHeight="1">
      <c r="A48" s="218" t="s">
        <v>82</v>
      </c>
      <c r="B48" s="219"/>
      <c r="C48" s="219"/>
      <c r="D48" s="220"/>
    </row>
    <row r="49" spans="1:4" ht="14.1" customHeight="1">
      <c r="A49" s="101" t="s">
        <v>252</v>
      </c>
      <c r="B49" s="102" t="s">
        <v>253</v>
      </c>
      <c r="C49" s="95">
        <v>1</v>
      </c>
      <c r="D49" s="95">
        <v>1</v>
      </c>
    </row>
    <row r="50" spans="1:4" ht="14.1" customHeight="1">
      <c r="A50" s="218" t="s">
        <v>83</v>
      </c>
      <c r="B50" s="219"/>
      <c r="C50" s="219"/>
      <c r="D50" s="220"/>
    </row>
    <row r="51" spans="1:4" ht="14.1" customHeight="1">
      <c r="A51" s="89" t="s">
        <v>200</v>
      </c>
      <c r="B51" s="90" t="s">
        <v>199</v>
      </c>
      <c r="C51" s="95">
        <v>3</v>
      </c>
      <c r="D51" s="95">
        <v>3</v>
      </c>
    </row>
    <row r="52" spans="1:4" ht="14.1" customHeight="1">
      <c r="A52" s="101" t="s">
        <v>236</v>
      </c>
      <c r="B52" s="102" t="s">
        <v>235</v>
      </c>
      <c r="C52" s="95">
        <v>100</v>
      </c>
      <c r="D52" s="95">
        <v>100</v>
      </c>
    </row>
    <row r="53" spans="1:4" ht="14.1" customHeight="1">
      <c r="A53" s="72" t="s">
        <v>41</v>
      </c>
      <c r="B53" s="72" t="s">
        <v>20</v>
      </c>
      <c r="C53" s="72" t="s">
        <v>92</v>
      </c>
      <c r="D53" s="72" t="s">
        <v>19</v>
      </c>
    </row>
    <row r="54" spans="1:4" ht="14.1" customHeight="1">
      <c r="A54" s="218" t="s">
        <v>82</v>
      </c>
      <c r="B54" s="219"/>
      <c r="C54" s="219"/>
      <c r="D54" s="220"/>
    </row>
    <row r="55" spans="1:4" ht="14.1" customHeight="1">
      <c r="A55" s="89" t="s">
        <v>153</v>
      </c>
      <c r="B55" s="90" t="s">
        <v>154</v>
      </c>
      <c r="C55" s="95">
        <v>1.21</v>
      </c>
      <c r="D55" s="95">
        <v>1.21</v>
      </c>
    </row>
    <row r="56" spans="1:4" ht="14.1" customHeight="1">
      <c r="A56" s="89" t="s">
        <v>85</v>
      </c>
      <c r="B56" s="90" t="s">
        <v>42</v>
      </c>
      <c r="C56" s="95">
        <v>1.54</v>
      </c>
      <c r="D56" s="95">
        <v>1.5</v>
      </c>
    </row>
    <row r="57" spans="1:4" ht="14.1" customHeight="1">
      <c r="A57" s="215" t="s">
        <v>83</v>
      </c>
      <c r="B57" s="216"/>
      <c r="C57" s="216"/>
      <c r="D57" s="217"/>
    </row>
    <row r="58" spans="1:4" ht="14.1" customHeight="1">
      <c r="A58" s="89" t="s">
        <v>100</v>
      </c>
      <c r="B58" s="90" t="s">
        <v>101</v>
      </c>
      <c r="C58" s="95">
        <v>1.4</v>
      </c>
      <c r="D58" s="95">
        <v>1.4</v>
      </c>
    </row>
    <row r="59" spans="1:4" ht="14.1" customHeight="1">
      <c r="A59" s="215" t="s">
        <v>31</v>
      </c>
      <c r="B59" s="216"/>
      <c r="C59" s="216"/>
      <c r="D59" s="217"/>
    </row>
    <row r="60" spans="1:4" ht="14.1" customHeight="1">
      <c r="A60" s="89" t="s">
        <v>237</v>
      </c>
      <c r="B60" s="90" t="s">
        <v>238</v>
      </c>
      <c r="C60" s="95">
        <v>25.06</v>
      </c>
      <c r="D60" s="95">
        <v>24.3</v>
      </c>
    </row>
    <row r="61" spans="1:4" ht="14.1" customHeight="1"/>
  </sheetData>
  <mergeCells count="14">
    <mergeCell ref="A59:D59"/>
    <mergeCell ref="A45:D45"/>
    <mergeCell ref="A11:D11"/>
    <mergeCell ref="A57:D57"/>
    <mergeCell ref="A50:D50"/>
    <mergeCell ref="A48:D48"/>
    <mergeCell ref="A54:D54"/>
    <mergeCell ref="A1:D1"/>
    <mergeCell ref="A3:D3"/>
    <mergeCell ref="A22:D22"/>
    <mergeCell ref="A28:D28"/>
    <mergeCell ref="A16:D16"/>
    <mergeCell ref="A20:D20"/>
    <mergeCell ref="A13:D13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38"/>
  <sheetViews>
    <sheetView topLeftCell="A7" zoomScale="115" zoomScaleNormal="115" workbookViewId="0">
      <selection activeCell="A20" sqref="A20:XFD20"/>
    </sheetView>
  </sheetViews>
  <sheetFormatPr defaultRowHeight="15.75"/>
  <cols>
    <col min="1" max="1" width="3" style="117" customWidth="1"/>
    <col min="2" max="2" width="35.140625" style="117" customWidth="1"/>
    <col min="3" max="3" width="8.7109375" style="118" customWidth="1"/>
    <col min="4" max="4" width="22.140625" style="119" customWidth="1"/>
    <col min="5" max="5" width="19.28515625" style="120" customWidth="1"/>
    <col min="6" max="6" width="17.7109375" style="120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>
      <c r="B1" s="228" t="s">
        <v>0</v>
      </c>
      <c r="C1" s="228"/>
      <c r="D1" s="228"/>
      <c r="E1" s="228"/>
      <c r="F1" s="123"/>
      <c r="H1" s="124"/>
      <c r="I1" s="124"/>
    </row>
    <row r="2" spans="1:9" ht="18">
      <c r="B2" s="228" t="s">
        <v>328</v>
      </c>
      <c r="C2" s="228"/>
      <c r="D2" s="228"/>
      <c r="E2" s="228"/>
      <c r="F2" s="228"/>
      <c r="H2" s="124"/>
      <c r="I2" s="124"/>
    </row>
    <row r="3" spans="1:9" ht="18">
      <c r="B3" s="122" t="s">
        <v>329</v>
      </c>
      <c r="C3" s="125"/>
      <c r="D3" s="126"/>
      <c r="E3" s="123"/>
      <c r="F3" s="123"/>
      <c r="H3" s="124"/>
      <c r="I3" s="124"/>
    </row>
    <row r="4" spans="1:9" ht="18">
      <c r="B4" s="122"/>
      <c r="C4" s="125"/>
      <c r="D4" s="126"/>
      <c r="E4" s="123"/>
      <c r="F4" s="123"/>
      <c r="H4" s="124"/>
      <c r="I4" s="124"/>
    </row>
    <row r="5" spans="1:9" ht="18">
      <c r="B5" s="122"/>
      <c r="C5" s="125"/>
      <c r="D5" s="126"/>
      <c r="E5" s="123"/>
      <c r="F5" s="123"/>
      <c r="H5" s="124"/>
      <c r="I5" s="124"/>
    </row>
    <row r="6" spans="1:9" ht="17.100000000000001" customHeight="1">
      <c r="B6" s="229" t="s">
        <v>330</v>
      </c>
      <c r="C6" s="230"/>
      <c r="D6" s="230"/>
      <c r="E6" s="127"/>
      <c r="F6" s="127"/>
      <c r="H6" s="124"/>
      <c r="I6" s="124"/>
    </row>
    <row r="7" spans="1:9">
      <c r="B7" s="128" t="s">
        <v>41</v>
      </c>
      <c r="C7" s="129" t="s">
        <v>20</v>
      </c>
      <c r="D7" s="130" t="s">
        <v>331</v>
      </c>
      <c r="E7" s="131" t="s">
        <v>332</v>
      </c>
      <c r="F7" s="131" t="s">
        <v>333</v>
      </c>
      <c r="H7" s="124"/>
      <c r="I7" s="124"/>
    </row>
    <row r="8" spans="1:9" ht="17.100000000000001" customHeight="1">
      <c r="B8" s="231" t="s">
        <v>29</v>
      </c>
      <c r="C8" s="232"/>
      <c r="D8" s="232"/>
      <c r="E8" s="232"/>
      <c r="F8" s="233"/>
    </row>
    <row r="9" spans="1:9" ht="17.100000000000001" customHeight="1">
      <c r="A9" s="118"/>
      <c r="B9" s="132" t="s">
        <v>334</v>
      </c>
      <c r="C9" s="132" t="s">
        <v>204</v>
      </c>
      <c r="D9" s="133">
        <v>2</v>
      </c>
      <c r="E9" s="134">
        <v>28858</v>
      </c>
      <c r="F9" s="134">
        <v>89748.38</v>
      </c>
    </row>
    <row r="10" spans="1:9" ht="17.100000000000001" customHeight="1">
      <c r="A10" s="118"/>
      <c r="B10" s="132" t="s">
        <v>335</v>
      </c>
      <c r="C10" s="132" t="s">
        <v>202</v>
      </c>
      <c r="D10" s="133">
        <v>8</v>
      </c>
      <c r="E10" s="134">
        <v>27050000</v>
      </c>
      <c r="F10" s="134">
        <v>108162883.92</v>
      </c>
    </row>
    <row r="11" spans="1:9" ht="17.100000000000001" customHeight="1">
      <c r="A11" s="118"/>
      <c r="B11" s="132" t="s">
        <v>336</v>
      </c>
      <c r="C11" s="132" t="s">
        <v>190</v>
      </c>
      <c r="D11" s="133">
        <v>1</v>
      </c>
      <c r="E11" s="134">
        <v>50000</v>
      </c>
      <c r="F11" s="134">
        <v>106000</v>
      </c>
    </row>
    <row r="12" spans="1:9" ht="17.100000000000001" customHeight="1">
      <c r="A12" s="118"/>
      <c r="B12" s="135" t="s">
        <v>337</v>
      </c>
      <c r="C12" s="136"/>
      <c r="D12" s="133">
        <f>SUM(D9:D11)</f>
        <v>11</v>
      </c>
      <c r="E12" s="134">
        <f>SUM(E9:E11)</f>
        <v>27128858</v>
      </c>
      <c r="F12" s="134">
        <f>SUM(F9:F11)</f>
        <v>108358632.3</v>
      </c>
    </row>
    <row r="13" spans="1:9" ht="17.100000000000001" customHeight="1">
      <c r="A13" s="118"/>
      <c r="B13" s="231" t="s">
        <v>338</v>
      </c>
      <c r="C13" s="232"/>
      <c r="D13" s="232"/>
      <c r="E13" s="232"/>
      <c r="F13" s="233"/>
    </row>
    <row r="14" spans="1:9" ht="17.100000000000001" customHeight="1">
      <c r="A14" s="118"/>
      <c r="B14" s="137" t="s">
        <v>265</v>
      </c>
      <c r="C14" s="138" t="s">
        <v>266</v>
      </c>
      <c r="D14" s="139">
        <v>2</v>
      </c>
      <c r="E14" s="140">
        <v>271608</v>
      </c>
      <c r="F14" s="134">
        <v>624698.4</v>
      </c>
    </row>
    <row r="15" spans="1:9" ht="17.100000000000001" customHeight="1">
      <c r="A15" s="118"/>
      <c r="B15" s="138" t="s">
        <v>339</v>
      </c>
      <c r="C15" s="141"/>
      <c r="D15" s="133">
        <f>SUM(D14)</f>
        <v>2</v>
      </c>
      <c r="E15" s="134">
        <f>SUM(E14)</f>
        <v>271608</v>
      </c>
      <c r="F15" s="134">
        <f>SUM(F14)</f>
        <v>624698.4</v>
      </c>
    </row>
    <row r="16" spans="1:9">
      <c r="A16" s="118"/>
      <c r="B16" s="223" t="s">
        <v>30</v>
      </c>
      <c r="C16" s="224"/>
      <c r="D16" s="224"/>
      <c r="E16" s="224"/>
      <c r="F16" s="225"/>
    </row>
    <row r="17" spans="1:6">
      <c r="A17" s="118"/>
      <c r="B17" s="137" t="s">
        <v>340</v>
      </c>
      <c r="C17" s="137" t="s">
        <v>210</v>
      </c>
      <c r="D17" s="133">
        <v>3</v>
      </c>
      <c r="E17" s="134">
        <v>71770</v>
      </c>
      <c r="F17" s="134">
        <v>1146884.6000000001</v>
      </c>
    </row>
    <row r="18" spans="1:6">
      <c r="A18" s="118"/>
      <c r="B18" s="135" t="s">
        <v>341</v>
      </c>
      <c r="C18" s="136"/>
      <c r="D18" s="133">
        <f>SUM(D17)</f>
        <v>3</v>
      </c>
      <c r="E18" s="134">
        <f>SUM(E17)</f>
        <v>71770</v>
      </c>
      <c r="F18" s="134">
        <f>SUM(F17)</f>
        <v>1146884.6000000001</v>
      </c>
    </row>
    <row r="19" spans="1:6">
      <c r="A19" s="118"/>
      <c r="B19" s="221" t="s">
        <v>40</v>
      </c>
      <c r="C19" s="222"/>
      <c r="D19" s="133">
        <f>D12+D15+D18</f>
        <v>16</v>
      </c>
      <c r="E19" s="134">
        <f>E12+E15+E18</f>
        <v>27472236</v>
      </c>
      <c r="F19" s="134">
        <f>F12+F15+F18</f>
        <v>110130215.3</v>
      </c>
    </row>
    <row r="20" spans="1:6">
      <c r="A20" s="118"/>
      <c r="B20" s="118"/>
      <c r="D20" s="142"/>
      <c r="E20" s="143"/>
      <c r="F20" s="143"/>
    </row>
    <row r="21" spans="1:6" ht="18.75">
      <c r="A21" s="118"/>
      <c r="B21" s="144" t="s">
        <v>342</v>
      </c>
      <c r="C21" s="145"/>
      <c r="D21" s="146"/>
      <c r="E21" s="147"/>
      <c r="F21" s="148"/>
    </row>
    <row r="22" spans="1:6" ht="31.5">
      <c r="A22" s="118"/>
      <c r="B22" s="149" t="s">
        <v>41</v>
      </c>
      <c r="C22" s="129" t="s">
        <v>20</v>
      </c>
      <c r="D22" s="150" t="s">
        <v>331</v>
      </c>
      <c r="E22" s="151" t="s">
        <v>332</v>
      </c>
      <c r="F22" s="151" t="s">
        <v>333</v>
      </c>
    </row>
    <row r="23" spans="1:6">
      <c r="A23" s="152"/>
      <c r="B23" s="223" t="s">
        <v>30</v>
      </c>
      <c r="C23" s="224"/>
      <c r="D23" s="224"/>
      <c r="E23" s="224"/>
      <c r="F23" s="225"/>
    </row>
    <row r="24" spans="1:6">
      <c r="A24" s="152"/>
      <c r="B24" s="137" t="s">
        <v>340</v>
      </c>
      <c r="C24" s="137" t="s">
        <v>210</v>
      </c>
      <c r="D24" s="133">
        <v>20</v>
      </c>
      <c r="E24" s="134">
        <v>2358717</v>
      </c>
      <c r="F24" s="134">
        <v>37692297.659999996</v>
      </c>
    </row>
    <row r="25" spans="1:6">
      <c r="A25" s="152"/>
      <c r="B25" s="138" t="s">
        <v>341</v>
      </c>
      <c r="C25" s="141"/>
      <c r="D25" s="133">
        <f>SUM(D24)</f>
        <v>20</v>
      </c>
      <c r="E25" s="134">
        <f>SUM(E24)</f>
        <v>2358717</v>
      </c>
      <c r="F25" s="134">
        <f>SUM(F24)</f>
        <v>37692297.659999996</v>
      </c>
    </row>
    <row r="26" spans="1:6">
      <c r="A26" s="152"/>
      <c r="B26" s="226" t="s">
        <v>40</v>
      </c>
      <c r="C26" s="227"/>
      <c r="D26" s="133">
        <f>D25</f>
        <v>20</v>
      </c>
      <c r="E26" s="134">
        <f>E25</f>
        <v>2358717</v>
      </c>
      <c r="F26" s="134">
        <f>F25</f>
        <v>37692297.659999996</v>
      </c>
    </row>
    <row r="27" spans="1:6">
      <c r="A27" s="152"/>
      <c r="B27" s="152"/>
      <c r="C27" s="152"/>
      <c r="D27" s="142"/>
      <c r="E27" s="143"/>
      <c r="F27" s="143"/>
    </row>
    <row r="28" spans="1:6" ht="18.75">
      <c r="A28" s="152"/>
      <c r="B28" s="153" t="s">
        <v>343</v>
      </c>
      <c r="C28" s="152"/>
      <c r="D28" s="142"/>
      <c r="E28" s="143"/>
      <c r="F28" s="143"/>
    </row>
    <row r="29" spans="1:6">
      <c r="A29" s="152"/>
      <c r="B29" s="154" t="s">
        <v>41</v>
      </c>
      <c r="C29" s="155" t="s">
        <v>20</v>
      </c>
      <c r="D29" s="156" t="s">
        <v>331</v>
      </c>
      <c r="E29" s="157" t="s">
        <v>332</v>
      </c>
      <c r="F29" s="157" t="s">
        <v>333</v>
      </c>
    </row>
    <row r="30" spans="1:6">
      <c r="A30" s="152"/>
      <c r="B30" s="223" t="s">
        <v>93</v>
      </c>
      <c r="C30" s="224"/>
      <c r="D30" s="224"/>
      <c r="E30" s="224"/>
      <c r="F30" s="225"/>
    </row>
    <row r="31" spans="1:6">
      <c r="A31" s="152"/>
      <c r="B31" s="137" t="s">
        <v>326</v>
      </c>
      <c r="C31" s="137" t="s">
        <v>327</v>
      </c>
      <c r="D31" s="133">
        <v>2</v>
      </c>
      <c r="E31" s="134">
        <v>94160</v>
      </c>
      <c r="F31" s="134">
        <v>460442.4</v>
      </c>
    </row>
    <row r="32" spans="1:6">
      <c r="A32" s="152"/>
      <c r="B32" s="137" t="s">
        <v>344</v>
      </c>
      <c r="C32" s="137"/>
      <c r="D32" s="133">
        <f>SUM(D31)</f>
        <v>2</v>
      </c>
      <c r="E32" s="134">
        <f>SUM(E31)</f>
        <v>94160</v>
      </c>
      <c r="F32" s="134">
        <f>SUM(F31)</f>
        <v>460442.4</v>
      </c>
    </row>
    <row r="33" spans="1:6">
      <c r="A33" s="152"/>
      <c r="B33" s="137" t="s">
        <v>40</v>
      </c>
      <c r="C33" s="137"/>
      <c r="D33" s="133">
        <f>D32</f>
        <v>2</v>
      </c>
      <c r="E33" s="134">
        <f>E32</f>
        <v>94160</v>
      </c>
      <c r="F33" s="134">
        <f>F32</f>
        <v>460442.4</v>
      </c>
    </row>
    <row r="34" spans="1:6">
      <c r="A34" s="158"/>
      <c r="B34" s="158"/>
      <c r="C34" s="152"/>
    </row>
    <row r="35" spans="1:6">
      <c r="A35" s="158"/>
      <c r="B35" s="158"/>
      <c r="C35" s="152"/>
    </row>
    <row r="36" spans="1:6">
      <c r="A36" s="158"/>
      <c r="B36" s="158"/>
      <c r="C36" s="152"/>
    </row>
    <row r="37" spans="1:6">
      <c r="A37" s="158"/>
      <c r="B37" s="158"/>
      <c r="C37" s="152"/>
    </row>
    <row r="38" spans="1:6">
      <c r="A38" s="158"/>
      <c r="B38" s="158"/>
      <c r="C38" s="152"/>
    </row>
  </sheetData>
  <mergeCells count="10">
    <mergeCell ref="B19:C19"/>
    <mergeCell ref="B23:F23"/>
    <mergeCell ref="B26:C26"/>
    <mergeCell ref="B30:F30"/>
    <mergeCell ref="B1:E1"/>
    <mergeCell ref="B2:F2"/>
    <mergeCell ref="B6:D6"/>
    <mergeCell ref="B8:F8"/>
    <mergeCell ref="B13:F13"/>
    <mergeCell ref="B16:F16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zoomScale="120" zoomScaleNormal="120" workbookViewId="0">
      <selection activeCell="N33" sqref="N33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43" t="s">
        <v>0</v>
      </c>
      <c r="C1" s="244"/>
      <c r="D1" s="245"/>
      <c r="E1" s="6"/>
      <c r="F1" s="10"/>
      <c r="G1" s="10"/>
      <c r="H1" s="10"/>
      <c r="I1" s="10"/>
    </row>
    <row r="2" spans="2:9" ht="9" customHeight="1">
      <c r="B2" s="246"/>
      <c r="C2" s="247"/>
      <c r="D2" s="248"/>
      <c r="E2" s="6"/>
      <c r="F2" s="10"/>
      <c r="G2" s="10"/>
      <c r="H2" s="10"/>
      <c r="I2" s="10"/>
    </row>
    <row r="3" spans="2:9" ht="18" customHeight="1">
      <c r="B3" s="92" t="s">
        <v>317</v>
      </c>
      <c r="C3" s="6"/>
      <c r="D3" s="6"/>
      <c r="E3" s="6"/>
      <c r="F3" s="6"/>
      <c r="G3" s="6"/>
      <c r="H3" s="6"/>
      <c r="I3" s="6"/>
    </row>
    <row r="4" spans="2:9" ht="17.25" customHeight="1">
      <c r="B4" s="262" t="s">
        <v>318</v>
      </c>
      <c r="C4" s="263"/>
      <c r="D4" s="263"/>
      <c r="E4" s="263"/>
      <c r="F4" s="263"/>
      <c r="G4" s="263"/>
      <c r="H4" s="263"/>
      <c r="I4" s="264"/>
    </row>
    <row r="5" spans="2:9" ht="24.75" customHeight="1">
      <c r="B5" s="106" t="s">
        <v>15</v>
      </c>
      <c r="C5" s="107" t="s">
        <v>20</v>
      </c>
      <c r="D5" s="107" t="s">
        <v>22</v>
      </c>
      <c r="E5" s="107" t="s">
        <v>23</v>
      </c>
      <c r="F5" s="107" t="s">
        <v>24</v>
      </c>
      <c r="G5" s="108" t="s">
        <v>28</v>
      </c>
      <c r="H5" s="108" t="s">
        <v>18</v>
      </c>
      <c r="I5" s="109" t="s">
        <v>7</v>
      </c>
    </row>
    <row r="6" spans="2:9" ht="18.75" customHeight="1">
      <c r="B6" s="268" t="s">
        <v>29</v>
      </c>
      <c r="C6" s="269"/>
      <c r="D6" s="269"/>
      <c r="E6" s="269"/>
      <c r="F6" s="269"/>
      <c r="G6" s="269"/>
      <c r="H6" s="269"/>
      <c r="I6" s="270"/>
    </row>
    <row r="7" spans="2:9" ht="18.75" customHeight="1">
      <c r="B7" s="110" t="s">
        <v>229</v>
      </c>
      <c r="C7" s="111" t="s">
        <v>230</v>
      </c>
      <c r="D7" s="112">
        <v>0.14000000000000001</v>
      </c>
      <c r="E7" s="112">
        <v>0.13</v>
      </c>
      <c r="F7" s="112">
        <v>0.13</v>
      </c>
      <c r="G7" s="100">
        <v>8</v>
      </c>
      <c r="H7" s="100">
        <v>2625054</v>
      </c>
      <c r="I7" s="100">
        <v>352203.64</v>
      </c>
    </row>
    <row r="8" spans="2:9" ht="18.75" customHeight="1">
      <c r="B8" s="113" t="s">
        <v>303</v>
      </c>
      <c r="C8" s="234"/>
      <c r="D8" s="235"/>
      <c r="E8" s="235"/>
      <c r="F8" s="271"/>
      <c r="G8" s="114">
        <f>SUM(G7)</f>
        <v>8</v>
      </c>
      <c r="H8" s="114">
        <f>SUM(H7)</f>
        <v>2625054</v>
      </c>
      <c r="I8" s="114">
        <f>SUM(I7)</f>
        <v>352203.64</v>
      </c>
    </row>
    <row r="9" spans="2:9" ht="15.75" customHeight="1">
      <c r="B9" s="115" t="s">
        <v>249</v>
      </c>
      <c r="C9" s="265"/>
      <c r="D9" s="266"/>
      <c r="E9" s="266"/>
      <c r="F9" s="267"/>
      <c r="G9" s="116">
        <f>G8</f>
        <v>8</v>
      </c>
      <c r="H9" s="116">
        <f t="shared" ref="H9:I9" si="0">H8</f>
        <v>2625054</v>
      </c>
      <c r="I9" s="116">
        <f t="shared" si="0"/>
        <v>352203.64</v>
      </c>
    </row>
    <row r="10" spans="2:9" ht="18.75" customHeight="1">
      <c r="B10" s="259" t="s">
        <v>113</v>
      </c>
      <c r="C10" s="260"/>
      <c r="D10" s="260"/>
      <c r="E10" s="260"/>
      <c r="F10" s="260"/>
      <c r="G10" s="260"/>
      <c r="H10" s="260"/>
      <c r="I10" s="260"/>
    </row>
    <row r="11" spans="2:9" ht="12.95" customHeight="1">
      <c r="B11" s="253" t="s">
        <v>15</v>
      </c>
      <c r="C11" s="254"/>
      <c r="D11" s="255"/>
      <c r="E11" s="253" t="s">
        <v>20</v>
      </c>
      <c r="F11" s="255"/>
      <c r="G11" s="261" t="s">
        <v>44</v>
      </c>
      <c r="H11" s="254"/>
      <c r="I11" s="255"/>
    </row>
    <row r="12" spans="2:9" ht="12.95" customHeight="1">
      <c r="B12" s="256" t="s">
        <v>29</v>
      </c>
      <c r="C12" s="257"/>
      <c r="D12" s="257"/>
      <c r="E12" s="257"/>
      <c r="F12" s="257"/>
      <c r="G12" s="257"/>
      <c r="H12" s="257"/>
      <c r="I12" s="258"/>
    </row>
    <row r="13" spans="2:9" ht="12.95" customHeight="1">
      <c r="B13" s="250" t="s">
        <v>247</v>
      </c>
      <c r="C13" s="251" t="s">
        <v>248</v>
      </c>
      <c r="D13" s="252"/>
      <c r="E13" s="234" t="s">
        <v>248</v>
      </c>
      <c r="F13" s="236"/>
      <c r="G13" s="234">
        <v>3</v>
      </c>
      <c r="H13" s="249"/>
      <c r="I13" s="236"/>
    </row>
    <row r="14" spans="2:9" ht="12.95" customHeight="1">
      <c r="B14" s="250" t="s">
        <v>186</v>
      </c>
      <c r="C14" s="251"/>
      <c r="D14" s="252"/>
      <c r="E14" s="234" t="s">
        <v>187</v>
      </c>
      <c r="F14" s="236"/>
      <c r="G14" s="234" t="s">
        <v>71</v>
      </c>
      <c r="H14" s="249"/>
      <c r="I14" s="236"/>
    </row>
    <row r="15" spans="2:9" ht="12.95" customHeight="1">
      <c r="B15" s="256" t="s">
        <v>83</v>
      </c>
      <c r="C15" s="257"/>
      <c r="D15" s="257"/>
      <c r="E15" s="257"/>
      <c r="F15" s="257"/>
      <c r="G15" s="257"/>
      <c r="H15" s="257"/>
      <c r="I15" s="258"/>
    </row>
    <row r="16" spans="2:9" ht="12.95" customHeight="1">
      <c r="B16" s="250" t="s">
        <v>312</v>
      </c>
      <c r="C16" s="251"/>
      <c r="D16" s="252"/>
      <c r="E16" s="234" t="s">
        <v>188</v>
      </c>
      <c r="F16" s="236"/>
      <c r="G16" s="234">
        <v>2</v>
      </c>
      <c r="H16" s="249"/>
      <c r="I16" s="236"/>
    </row>
    <row r="17" spans="2:9" ht="12.95" customHeight="1">
      <c r="B17" s="273" t="s">
        <v>72</v>
      </c>
      <c r="C17" s="274"/>
      <c r="D17" s="274"/>
      <c r="E17" s="274"/>
      <c r="F17" s="274"/>
      <c r="G17" s="274"/>
      <c r="H17" s="274"/>
      <c r="I17" s="275"/>
    </row>
    <row r="18" spans="2:9" ht="12.95" customHeight="1">
      <c r="B18" s="250" t="s">
        <v>104</v>
      </c>
      <c r="C18" s="272"/>
      <c r="D18" s="252"/>
      <c r="E18" s="234" t="s">
        <v>105</v>
      </c>
      <c r="F18" s="236"/>
      <c r="G18" s="234">
        <v>25</v>
      </c>
      <c r="H18" s="235"/>
      <c r="I18" s="236"/>
    </row>
    <row r="19" spans="2:9" ht="12.95" customHeight="1">
      <c r="B19" s="250" t="s">
        <v>195</v>
      </c>
      <c r="C19" s="272"/>
      <c r="D19" s="252"/>
      <c r="E19" s="234" t="s">
        <v>196</v>
      </c>
      <c r="F19" s="236"/>
      <c r="G19" s="234">
        <v>10</v>
      </c>
      <c r="H19" s="235"/>
      <c r="I19" s="236"/>
    </row>
    <row r="20" spans="2:9" ht="12.95" customHeight="1">
      <c r="B20" s="250" t="s">
        <v>103</v>
      </c>
      <c r="C20" s="272"/>
      <c r="D20" s="252"/>
      <c r="E20" s="234" t="s">
        <v>102</v>
      </c>
      <c r="F20" s="236"/>
      <c r="G20" s="234">
        <v>1</v>
      </c>
      <c r="H20" s="235"/>
      <c r="I20" s="236"/>
    </row>
    <row r="21" spans="2:9" ht="12.95" customHeight="1">
      <c r="B21" s="237" t="s">
        <v>108</v>
      </c>
      <c r="C21" s="238"/>
      <c r="D21" s="239"/>
      <c r="E21" s="240" t="s">
        <v>109</v>
      </c>
      <c r="F21" s="241"/>
      <c r="G21" s="240">
        <v>1</v>
      </c>
      <c r="H21" s="242"/>
      <c r="I21" s="241"/>
    </row>
    <row r="22" spans="2:9" ht="12.95" customHeight="1">
      <c r="B22" s="237" t="s">
        <v>118</v>
      </c>
      <c r="C22" s="238"/>
      <c r="D22" s="239"/>
      <c r="E22" s="240" t="s">
        <v>119</v>
      </c>
      <c r="F22" s="241"/>
      <c r="G22" s="240" t="s">
        <v>71</v>
      </c>
      <c r="H22" s="242"/>
      <c r="I22" s="241"/>
    </row>
    <row r="23" spans="2:9" ht="12.95" customHeight="1">
      <c r="B23" s="276" t="s">
        <v>296</v>
      </c>
      <c r="C23" s="277"/>
      <c r="D23" s="277"/>
      <c r="E23" s="277"/>
      <c r="F23" s="277"/>
      <c r="G23" s="277"/>
      <c r="H23" s="277"/>
      <c r="I23" s="278"/>
    </row>
    <row r="24" spans="2:9" ht="12.95" customHeight="1">
      <c r="B24" s="250" t="s">
        <v>297</v>
      </c>
      <c r="C24" s="272"/>
      <c r="D24" s="252"/>
      <c r="E24" s="234" t="s">
        <v>298</v>
      </c>
      <c r="F24" s="236"/>
      <c r="G24" s="234" t="s">
        <v>71</v>
      </c>
      <c r="H24" s="235"/>
      <c r="I24" s="236"/>
    </row>
    <row r="25" spans="2:9" ht="12.95" customHeight="1">
      <c r="B25" s="276" t="s">
        <v>93</v>
      </c>
      <c r="C25" s="277"/>
      <c r="D25" s="277"/>
      <c r="E25" s="277"/>
      <c r="F25" s="277"/>
      <c r="G25" s="277"/>
      <c r="H25" s="277"/>
      <c r="I25" s="278"/>
    </row>
    <row r="26" spans="2:9" ht="12.95" customHeight="1">
      <c r="B26" s="250" t="s">
        <v>270</v>
      </c>
      <c r="C26" s="272"/>
      <c r="D26" s="252"/>
      <c r="E26" s="234" t="s">
        <v>271</v>
      </c>
      <c r="F26" s="236"/>
      <c r="G26" s="234" t="s">
        <v>71</v>
      </c>
      <c r="H26" s="235"/>
      <c r="I26" s="236"/>
    </row>
    <row r="27" spans="2:9" ht="12.95" customHeight="1">
      <c r="B27" s="250" t="s">
        <v>250</v>
      </c>
      <c r="C27" s="272"/>
      <c r="D27" s="252"/>
      <c r="E27" s="234" t="s">
        <v>251</v>
      </c>
      <c r="F27" s="236"/>
      <c r="G27" s="234" t="s">
        <v>71</v>
      </c>
      <c r="H27" s="235"/>
      <c r="I27" s="236"/>
    </row>
    <row r="28" spans="2:9" ht="12.95" customHeight="1">
      <c r="B28" s="250" t="s">
        <v>243</v>
      </c>
      <c r="C28" s="272"/>
      <c r="D28" s="252"/>
      <c r="E28" s="234" t="s">
        <v>244</v>
      </c>
      <c r="F28" s="236"/>
      <c r="G28" s="234" t="s">
        <v>71</v>
      </c>
      <c r="H28" s="235"/>
      <c r="I28" s="236"/>
    </row>
    <row r="29" spans="2:9" ht="12.95" customHeight="1">
      <c r="B29" s="250" t="s">
        <v>221</v>
      </c>
      <c r="C29" s="272"/>
      <c r="D29" s="252"/>
      <c r="E29" s="234" t="s">
        <v>222</v>
      </c>
      <c r="F29" s="236"/>
      <c r="G29" s="234">
        <v>1</v>
      </c>
      <c r="H29" s="235"/>
      <c r="I29" s="236"/>
    </row>
    <row r="30" spans="2:9" ht="12.95" customHeight="1">
      <c r="B30" s="280" t="s">
        <v>184</v>
      </c>
      <c r="C30" s="272"/>
      <c r="D30" s="281"/>
      <c r="E30" s="279" t="s">
        <v>185</v>
      </c>
      <c r="F30" s="271"/>
      <c r="G30" s="279" t="s">
        <v>71</v>
      </c>
      <c r="H30" s="235"/>
      <c r="I30" s="271"/>
    </row>
    <row r="31" spans="2:9" ht="12.95" customHeight="1">
      <c r="B31" s="280" t="s">
        <v>160</v>
      </c>
      <c r="C31" s="272"/>
      <c r="D31" s="281"/>
      <c r="E31" s="279" t="s">
        <v>159</v>
      </c>
      <c r="F31" s="271"/>
      <c r="G31" s="279">
        <v>0.5</v>
      </c>
      <c r="H31" s="235"/>
      <c r="I31" s="271"/>
    </row>
    <row r="32" spans="2:9" ht="12.95" customHeight="1">
      <c r="B32" s="237" t="s">
        <v>165</v>
      </c>
      <c r="C32" s="238"/>
      <c r="D32" s="239"/>
      <c r="E32" s="282" t="s">
        <v>166</v>
      </c>
      <c r="F32" s="282"/>
      <c r="G32" s="240" t="s">
        <v>71</v>
      </c>
      <c r="H32" s="242"/>
      <c r="I32" s="241"/>
    </row>
    <row r="33" spans="2:9" ht="12.95" customHeight="1">
      <c r="B33" s="237" t="s">
        <v>107</v>
      </c>
      <c r="C33" s="238"/>
      <c r="D33" s="239"/>
      <c r="E33" s="240" t="s">
        <v>106</v>
      </c>
      <c r="F33" s="241"/>
      <c r="G33" s="240" t="s">
        <v>71</v>
      </c>
      <c r="H33" s="242"/>
      <c r="I33" s="241"/>
    </row>
    <row r="34" spans="2:9" ht="12.95" customHeight="1">
      <c r="B34" s="237" t="s">
        <v>286</v>
      </c>
      <c r="C34" s="238"/>
      <c r="D34" s="239"/>
      <c r="E34" s="240" t="s">
        <v>289</v>
      </c>
      <c r="F34" s="241"/>
      <c r="G34" s="240" t="s">
        <v>71</v>
      </c>
      <c r="H34" s="242"/>
      <c r="I34" s="241"/>
    </row>
    <row r="35" spans="2:9" ht="12.95" customHeight="1">
      <c r="B35" s="237" t="s">
        <v>288</v>
      </c>
      <c r="C35" s="238"/>
      <c r="D35" s="239"/>
      <c r="E35" s="240" t="s">
        <v>290</v>
      </c>
      <c r="F35" s="241"/>
      <c r="G35" s="240" t="s">
        <v>71</v>
      </c>
      <c r="H35" s="242"/>
      <c r="I35" s="241"/>
    </row>
    <row r="36" spans="2:9" ht="12.95" customHeight="1">
      <c r="B36" s="237" t="s">
        <v>287</v>
      </c>
      <c r="C36" s="238"/>
      <c r="D36" s="239"/>
      <c r="E36" s="240" t="s">
        <v>291</v>
      </c>
      <c r="F36" s="241"/>
      <c r="G36" s="240" t="s">
        <v>71</v>
      </c>
      <c r="H36" s="242"/>
      <c r="I36" s="241"/>
    </row>
    <row r="37" spans="2:9" ht="12.95" customHeight="1">
      <c r="B37" s="237" t="s">
        <v>295</v>
      </c>
      <c r="C37" s="238"/>
      <c r="D37" s="239"/>
      <c r="E37" s="240" t="s">
        <v>294</v>
      </c>
      <c r="F37" s="241"/>
      <c r="G37" s="240"/>
      <c r="H37" s="242"/>
      <c r="I37" s="241"/>
    </row>
  </sheetData>
  <mergeCells count="77">
    <mergeCell ref="B15:I15"/>
    <mergeCell ref="B16:D16"/>
    <mergeCell ref="E16:F16"/>
    <mergeCell ref="G16:I16"/>
    <mergeCell ref="B18:D18"/>
    <mergeCell ref="E18:F18"/>
    <mergeCell ref="B37:D37"/>
    <mergeCell ref="E37:F37"/>
    <mergeCell ref="G37:I37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31:D31"/>
    <mergeCell ref="E31:F31"/>
    <mergeCell ref="B24:D24"/>
    <mergeCell ref="G27:I27"/>
    <mergeCell ref="B21:D21"/>
    <mergeCell ref="B29:D29"/>
    <mergeCell ref="G31:I31"/>
    <mergeCell ref="G30:I30"/>
    <mergeCell ref="E29:F29"/>
    <mergeCell ref="G29:I29"/>
    <mergeCell ref="B26:D26"/>
    <mergeCell ref="E26:F26"/>
    <mergeCell ref="G26:I26"/>
    <mergeCell ref="E22:F22"/>
    <mergeCell ref="E21:F21"/>
    <mergeCell ref="G21:I21"/>
    <mergeCell ref="B25:I25"/>
    <mergeCell ref="G22:I22"/>
    <mergeCell ref="B17:I17"/>
    <mergeCell ref="B20:D20"/>
    <mergeCell ref="E20:F20"/>
    <mergeCell ref="G20:I20"/>
    <mergeCell ref="B19:D19"/>
    <mergeCell ref="E19:F19"/>
    <mergeCell ref="G19:I19"/>
    <mergeCell ref="B1:D2"/>
    <mergeCell ref="G14:I14"/>
    <mergeCell ref="E14:F14"/>
    <mergeCell ref="B14:D14"/>
    <mergeCell ref="B11:D11"/>
    <mergeCell ref="E11:F11"/>
    <mergeCell ref="B12:I12"/>
    <mergeCell ref="B10:I10"/>
    <mergeCell ref="G11:I11"/>
    <mergeCell ref="B4:I4"/>
    <mergeCell ref="C9:F9"/>
    <mergeCell ref="B6:I6"/>
    <mergeCell ref="C8:F8"/>
    <mergeCell ref="B13:D13"/>
    <mergeCell ref="E13:F13"/>
    <mergeCell ref="G13:I13"/>
    <mergeCell ref="G18:I18"/>
    <mergeCell ref="B36:D36"/>
    <mergeCell ref="E36:F36"/>
    <mergeCell ref="G36:I36"/>
    <mergeCell ref="B34:D34"/>
    <mergeCell ref="E34:F34"/>
    <mergeCell ref="G34:I34"/>
    <mergeCell ref="B35:D35"/>
    <mergeCell ref="E35:F35"/>
    <mergeCell ref="G35:I35"/>
    <mergeCell ref="B27:D27"/>
    <mergeCell ref="E27:F27"/>
    <mergeCell ref="B22:D22"/>
    <mergeCell ref="E24:F24"/>
    <mergeCell ref="G24:I24"/>
    <mergeCell ref="B23:I2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I6" sqref="I6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3" t="s">
        <v>0</v>
      </c>
      <c r="C1" s="283"/>
      <c r="D1" s="5"/>
      <c r="E1" s="5"/>
      <c r="F1" s="5"/>
    </row>
    <row r="2" spans="1:6" ht="27.95" customHeight="1">
      <c r="A2" s="4"/>
      <c r="B2" s="284" t="s">
        <v>317</v>
      </c>
      <c r="C2" s="284"/>
      <c r="D2" s="284"/>
      <c r="E2" s="284"/>
      <c r="F2" s="284"/>
    </row>
    <row r="3" spans="1:6" ht="42.75" customHeight="1">
      <c r="B3" s="262" t="s">
        <v>45</v>
      </c>
      <c r="C3" s="263"/>
      <c r="D3" s="263"/>
      <c r="E3" s="263"/>
      <c r="F3" s="263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120</v>
      </c>
      <c r="C16" s="17" t="s">
        <v>50</v>
      </c>
      <c r="D16" s="15" t="s">
        <v>122</v>
      </c>
      <c r="E16" s="14" t="s">
        <v>53</v>
      </c>
      <c r="F16" s="16" t="s">
        <v>53</v>
      </c>
    </row>
    <row r="17" spans="2:6" ht="20.100000000000001" customHeight="1">
      <c r="B17" s="11" t="s">
        <v>121</v>
      </c>
      <c r="C17" s="17" t="s">
        <v>55</v>
      </c>
      <c r="D17" s="15" t="s">
        <v>123</v>
      </c>
      <c r="E17" s="14" t="s">
        <v>53</v>
      </c>
      <c r="F17" s="16" t="s">
        <v>53</v>
      </c>
    </row>
    <row r="18" spans="2:6" ht="20.100000000000001" customHeight="1">
      <c r="B18" s="11" t="s">
        <v>120</v>
      </c>
      <c r="C18" s="17" t="s">
        <v>55</v>
      </c>
      <c r="D18" s="15" t="s">
        <v>124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2026-08-16T10:42:11Z</cp:lastPrinted>
  <dcterms:created xsi:type="dcterms:W3CDTF">2024-09-12T06:50:39Z</dcterms:created>
  <dcterms:modified xsi:type="dcterms:W3CDTF">2026-08-16T10:56:55Z</dcterms:modified>
</cp:coreProperties>
</file>